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0" yWindow="0" windowWidth="25600" windowHeight="16060" activeTab="6"/>
  </bookViews>
  <sheets>
    <sheet name="Samoan" sheetId="1" r:id="rId1"/>
    <sheet name="Tongan" sheetId="2" r:id="rId2"/>
    <sheet name="POC" sheetId="5" r:id="rId3"/>
    <sheet name="Hawaiian" sheetId="3" r:id="rId4"/>
    <sheet name="Fijian" sheetId="4" r:id="rId5"/>
    <sheet name="PMP" sheetId="6" r:id="rId6"/>
    <sheet name="PAN Chretien65" sheetId="7" r:id="rId7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7" l="1"/>
  <c r="J11" i="7"/>
  <c r="H11" i="7"/>
  <c r="N26" i="6"/>
  <c r="L26" i="6"/>
  <c r="J26" i="6"/>
  <c r="C27" i="6"/>
  <c r="B27" i="6"/>
  <c r="M10" i="5"/>
  <c r="K10" i="5"/>
  <c r="I10" i="5"/>
  <c r="M10" i="4"/>
  <c r="K10" i="4"/>
  <c r="I10" i="4"/>
  <c r="M10" i="3"/>
  <c r="K10" i="3"/>
  <c r="I10" i="3"/>
  <c r="M10" i="2"/>
  <c r="K10" i="2"/>
  <c r="I10" i="2"/>
  <c r="M10" i="1"/>
  <c r="K10" i="1"/>
  <c r="I10" i="1"/>
  <c r="C11" i="3"/>
  <c r="C12" i="3"/>
  <c r="C13" i="3"/>
  <c r="B11" i="3"/>
  <c r="B12" i="3"/>
  <c r="B13" i="3"/>
  <c r="C26" i="2"/>
  <c r="C27" i="2"/>
  <c r="C28" i="2"/>
  <c r="B26" i="2"/>
  <c r="B27" i="2"/>
  <c r="B28" i="2"/>
  <c r="C16" i="2"/>
  <c r="C17" i="2"/>
  <c r="C18" i="2"/>
  <c r="B16" i="2"/>
  <c r="B17" i="2"/>
  <c r="B18" i="2"/>
  <c r="C11" i="2"/>
  <c r="C12" i="2"/>
  <c r="C13" i="2"/>
  <c r="B11" i="2"/>
  <c r="B12" i="2"/>
  <c r="B13" i="2"/>
  <c r="C26" i="5"/>
  <c r="C27" i="5"/>
  <c r="C28" i="5"/>
  <c r="B26" i="5"/>
  <c r="B27" i="5"/>
  <c r="B28" i="5"/>
  <c r="C21" i="5"/>
  <c r="C22" i="5"/>
  <c r="C23" i="5"/>
  <c r="B21" i="5"/>
  <c r="B22" i="5"/>
  <c r="B23" i="5"/>
  <c r="C16" i="5"/>
  <c r="C17" i="5"/>
  <c r="C18" i="5"/>
  <c r="B16" i="5"/>
  <c r="B17" i="5"/>
  <c r="B18" i="5"/>
  <c r="C11" i="5"/>
  <c r="C12" i="5"/>
  <c r="C13" i="5"/>
  <c r="B11" i="5"/>
  <c r="B12" i="5"/>
  <c r="B13" i="5"/>
  <c r="C27" i="4"/>
  <c r="C26" i="4"/>
  <c r="B27" i="4"/>
  <c r="B26" i="4"/>
  <c r="C22" i="4"/>
  <c r="C21" i="4"/>
  <c r="C23" i="4"/>
  <c r="B22" i="4"/>
  <c r="B21" i="4"/>
  <c r="C16" i="4"/>
  <c r="C17" i="4"/>
  <c r="C18" i="4"/>
  <c r="B17" i="4"/>
  <c r="B16" i="4"/>
  <c r="C12" i="4"/>
  <c r="B12" i="4"/>
  <c r="C11" i="4"/>
  <c r="B11" i="4"/>
  <c r="B28" i="4"/>
  <c r="C13" i="4"/>
  <c r="B13" i="4"/>
  <c r="B18" i="4"/>
  <c r="B23" i="4"/>
  <c r="C28" i="4"/>
  <c r="C22" i="2"/>
  <c r="B22" i="2"/>
  <c r="C21" i="2"/>
  <c r="C23" i="2"/>
  <c r="B21" i="2"/>
  <c r="B23" i="2"/>
  <c r="C22" i="3"/>
  <c r="C17" i="3"/>
  <c r="C26" i="3"/>
  <c r="C27" i="3"/>
  <c r="C28" i="3"/>
  <c r="B26" i="3"/>
  <c r="B27" i="3"/>
  <c r="B28" i="3"/>
  <c r="C21" i="3"/>
  <c r="C23" i="3"/>
  <c r="B21" i="3"/>
  <c r="B22" i="3"/>
  <c r="B23" i="3"/>
  <c r="C16" i="3"/>
  <c r="C18" i="3"/>
  <c r="B16" i="3"/>
  <c r="B17" i="3"/>
  <c r="B18" i="3"/>
  <c r="C27" i="1"/>
  <c r="C26" i="1"/>
  <c r="B27" i="1"/>
  <c r="B26" i="1"/>
  <c r="C16" i="1"/>
  <c r="C17" i="1"/>
  <c r="B17" i="1"/>
  <c r="B16" i="1"/>
  <c r="C12" i="1"/>
  <c r="C11" i="1"/>
  <c r="B12" i="1"/>
  <c r="B11" i="1"/>
  <c r="C22" i="1"/>
  <c r="C21" i="1"/>
  <c r="B22" i="1"/>
  <c r="B21" i="1"/>
</calcChain>
</file>

<file path=xl/comments1.xml><?xml version="1.0" encoding="utf-8"?>
<comments xmlns="http://schemas.openxmlformats.org/spreadsheetml/2006/main">
  <authors>
    <author>John Alderete</author>
  </authors>
  <commentList>
    <comment ref="A17" authorId="0">
      <text>
        <r>
          <rPr>
            <b/>
            <sz val="9"/>
            <color indexed="81"/>
            <rFont val="Calibri"/>
            <family val="2"/>
          </rPr>
          <t>John Alderete:</t>
        </r>
        <r>
          <rPr>
            <sz val="9"/>
            <color indexed="81"/>
            <rFont val="Calibri"/>
            <family val="2"/>
          </rPr>
          <t xml:space="preserve">
doesn't seem right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Redup: taytay, so cut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Both redup, so cut: e.g., bawbaw</t>
        </r>
      </text>
    </comment>
  </commentList>
</comments>
</file>

<file path=xl/comments3.xml><?xml version="1.0" encoding="utf-8"?>
<comments xmlns="http://schemas.openxmlformats.org/spreadsheetml/2006/main">
  <authors>
    <author>John Alderete</author>
  </authors>
  <commentList>
    <comment ref="A1" authorId="0">
      <text>
        <r>
          <rPr>
            <b/>
            <sz val="9"/>
            <color indexed="81"/>
            <rFont val="Calibri"/>
            <family val="2"/>
          </rPr>
          <t>John Alderete:</t>
        </r>
        <r>
          <rPr>
            <sz val="9"/>
            <color indexed="81"/>
            <rFont val="Calibri"/>
            <family val="2"/>
          </rPr>
          <t xml:space="preserve">
Data from Table 11 of Chretien 1965, Lingua 14. </t>
        </r>
      </text>
    </comment>
  </commentList>
</comments>
</file>

<file path=xl/sharedStrings.xml><?xml version="1.0" encoding="utf-8"?>
<sst xmlns="http://schemas.openxmlformats.org/spreadsheetml/2006/main" count="259" uniqueCount="53">
  <si>
    <t>Samoan V-V continguency table</t>
  </si>
  <si>
    <t>e</t>
  </si>
  <si>
    <t>a</t>
  </si>
  <si>
    <t>o</t>
  </si>
  <si>
    <t>u</t>
  </si>
  <si>
    <t>i</t>
  </si>
  <si>
    <t>O/E</t>
  </si>
  <si>
    <t>Similarity, [back]</t>
  </si>
  <si>
    <t>share 3</t>
  </si>
  <si>
    <t>share 2</t>
  </si>
  <si>
    <t>front</t>
  </si>
  <si>
    <t>back</t>
  </si>
  <si>
    <t>P</t>
  </si>
  <si>
    <t>Order, [back]</t>
  </si>
  <si>
    <t>share 1</t>
  </si>
  <si>
    <t>front-back</t>
  </si>
  <si>
    <t>back-front</t>
  </si>
  <si>
    <t>Similarity, [high]</t>
  </si>
  <si>
    <t>high</t>
  </si>
  <si>
    <t>mid</t>
  </si>
  <si>
    <t>Order, [high]</t>
  </si>
  <si>
    <t>high-mid</t>
  </si>
  <si>
    <t>mid-high</t>
  </si>
  <si>
    <t>Tongan V-V continguency table</t>
  </si>
  <si>
    <t>Hawaiian V-V continguency table</t>
  </si>
  <si>
    <t>&lt;0.001</t>
  </si>
  <si>
    <t>Fijian V-V continguency table</t>
  </si>
  <si>
    <t>Proto-Oceanic V-V contingency table</t>
  </si>
  <si>
    <t>Mean Identical</t>
  </si>
  <si>
    <t>Mean dissimilar</t>
  </si>
  <si>
    <t>Mean similar</t>
  </si>
  <si>
    <t>Proto MP V-V continguency table</t>
  </si>
  <si>
    <t>ay</t>
  </si>
  <si>
    <t>aw</t>
  </si>
  <si>
    <t>uy</t>
  </si>
  <si>
    <t>iw</t>
  </si>
  <si>
    <t>PMP</t>
  </si>
  <si>
    <t>POC</t>
  </si>
  <si>
    <t>With motivated exclusions</t>
  </si>
  <si>
    <t>ay (&gt;e)</t>
  </si>
  <si>
    <t>e (&gt;o)</t>
  </si>
  <si>
    <t>aw (&gt;o)</t>
  </si>
  <si>
    <t>e (&gt; o)</t>
  </si>
  <si>
    <t>Mean identical</t>
  </si>
  <si>
    <t>Similarity [back</t>
  </si>
  <si>
    <t>Identical (uu oo)</t>
  </si>
  <si>
    <t>Similar (ou uo)</t>
  </si>
  <si>
    <t>Back</t>
  </si>
  <si>
    <t>chi-square</t>
  </si>
  <si>
    <t>PAN V1-V2</t>
  </si>
  <si>
    <t>E</t>
  </si>
  <si>
    <t>mean dissim.</t>
  </si>
  <si>
    <t>mean 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</si>
</sst>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Symbol"/>
    </font>
    <font>
      <vertAlign val="superscript"/>
      <sz val="12"/>
      <color theme="1"/>
      <name val="Cambria"/>
    </font>
    <font>
      <sz val="11"/>
      <color rgb="FF000000"/>
      <name val="Calibri"/>
      <family val="2"/>
      <scheme val="minor"/>
    </font>
    <font>
      <sz val="13"/>
      <color rgb="FF494949"/>
      <name val="Helvetica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0" fontId="6" fillId="0" borderId="0" xfId="0" applyFont="1"/>
    <xf numFmtId="0" fontId="8" fillId="0" borderId="0" xfId="0" applyFont="1"/>
    <xf numFmtId="0" fontId="0" fillId="0" borderId="0" xfId="0" applyFill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0" fillId="2" borderId="0" xfId="0" applyFill="1"/>
    <xf numFmtId="0" fontId="8" fillId="2" borderId="0" xfId="0" applyFont="1" applyFill="1"/>
    <xf numFmtId="0" fontId="6" fillId="2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3" borderId="0" xfId="0" applyNumberFormat="1" applyFill="1"/>
    <xf numFmtId="2" fontId="0" fillId="4" borderId="0" xfId="0" applyNumberFormat="1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6" borderId="0" xfId="0" applyNumberFormat="1" applyFill="1"/>
    <xf numFmtId="0" fontId="0" fillId="6" borderId="0" xfId="0" applyFill="1"/>
    <xf numFmtId="0" fontId="12" fillId="7" borderId="0" xfId="309"/>
    <xf numFmtId="0" fontId="14" fillId="9" borderId="0" xfId="311"/>
    <xf numFmtId="0" fontId="15" fillId="10" borderId="1" xfId="312"/>
    <xf numFmtId="0" fontId="13" fillId="8" borderId="0" xfId="310"/>
    <xf numFmtId="0" fontId="12" fillId="7" borderId="0" xfId="309" applyBorder="1"/>
  </cellXfs>
  <cellStyles count="317">
    <cellStyle name="Bad" xfId="310" builtinId="27"/>
    <cellStyle name="Check Cell" xfId="312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4" builtinId="9" hidden="1"/>
    <cellStyle name="Followed Hyperlink" xfId="316" builtinId="9" hidden="1"/>
    <cellStyle name="Good" xfId="309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13" builtinId="8" hidden="1"/>
    <cellStyle name="Hyperlink" xfId="315" builtinId="8" hidden="1"/>
    <cellStyle name="Neutral" xfId="31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N1" sqref="N1"/>
    </sheetView>
  </sheetViews>
  <sheetFormatPr baseColWidth="10" defaultColWidth="8.83203125" defaultRowHeight="14" x14ac:dyDescent="0"/>
  <sheetData>
    <row r="1" spans="1:13">
      <c r="A1" t="s">
        <v>0</v>
      </c>
      <c r="H1" t="s">
        <v>6</v>
      </c>
    </row>
    <row r="2" spans="1:13">
      <c r="B2" t="s">
        <v>5</v>
      </c>
      <c r="C2" t="s">
        <v>1</v>
      </c>
      <c r="D2" t="s">
        <v>2</v>
      </c>
      <c r="E2" t="s">
        <v>3</v>
      </c>
      <c r="F2" t="s">
        <v>4</v>
      </c>
    </row>
    <row r="3" spans="1:13">
      <c r="A3" t="s">
        <v>5</v>
      </c>
      <c r="B3">
        <v>52</v>
      </c>
      <c r="C3">
        <v>5</v>
      </c>
      <c r="D3">
        <v>26</v>
      </c>
      <c r="E3">
        <v>30</v>
      </c>
      <c r="F3">
        <v>12</v>
      </c>
      <c r="H3" s="1">
        <v>2.18049438202247</v>
      </c>
      <c r="I3" s="1">
        <v>0.27644444444444399</v>
      </c>
      <c r="J3" s="1">
        <v>0.69308571428571397</v>
      </c>
      <c r="K3" s="1">
        <v>1.19106382978723</v>
      </c>
      <c r="L3" s="1">
        <v>0.58926315789473704</v>
      </c>
    </row>
    <row r="4" spans="1:13">
      <c r="A4" t="s">
        <v>1</v>
      </c>
      <c r="B4">
        <v>13</v>
      </c>
      <c r="C4">
        <v>33</v>
      </c>
      <c r="D4">
        <v>30</v>
      </c>
      <c r="E4">
        <v>10</v>
      </c>
      <c r="F4">
        <v>14</v>
      </c>
      <c r="H4" s="1">
        <v>0.681404494382022</v>
      </c>
      <c r="I4" s="1">
        <v>2.28066666666667</v>
      </c>
      <c r="J4" s="1">
        <v>0.99964285714285706</v>
      </c>
      <c r="K4" s="1">
        <v>0.49627659574468103</v>
      </c>
      <c r="L4" s="1">
        <v>0.85934210526315802</v>
      </c>
    </row>
    <row r="5" spans="1:13">
      <c r="A5" t="s">
        <v>2</v>
      </c>
      <c r="B5">
        <v>52</v>
      </c>
      <c r="C5">
        <v>47</v>
      </c>
      <c r="D5">
        <v>122</v>
      </c>
      <c r="E5">
        <v>73</v>
      </c>
      <c r="F5">
        <v>55</v>
      </c>
      <c r="H5" s="1">
        <v>0.78097936318856398</v>
      </c>
      <c r="I5" s="1">
        <v>0.93072269977714095</v>
      </c>
      <c r="J5" s="1">
        <v>1.16481784690954</v>
      </c>
      <c r="K5" s="1">
        <v>1.0380570627324299</v>
      </c>
      <c r="L5" s="1">
        <v>0.96733147338259695</v>
      </c>
    </row>
    <row r="6" spans="1:13">
      <c r="A6" t="s">
        <v>3</v>
      </c>
      <c r="B6">
        <v>28</v>
      </c>
      <c r="C6">
        <v>26</v>
      </c>
      <c r="D6">
        <v>41</v>
      </c>
      <c r="E6">
        <v>70</v>
      </c>
      <c r="F6">
        <v>16</v>
      </c>
      <c r="H6" s="1">
        <v>0.810851077037681</v>
      </c>
      <c r="I6" s="1">
        <v>0.99275629220380601</v>
      </c>
      <c r="J6" s="1">
        <v>0.75479479084451495</v>
      </c>
      <c r="K6" s="1">
        <v>1.91930175149877</v>
      </c>
      <c r="L6" s="1">
        <v>0.542599592904914</v>
      </c>
    </row>
    <row r="7" spans="1:13">
      <c r="A7" t="s">
        <v>4</v>
      </c>
      <c r="B7">
        <v>33</v>
      </c>
      <c r="C7">
        <v>24</v>
      </c>
      <c r="D7">
        <v>61</v>
      </c>
      <c r="E7">
        <v>5</v>
      </c>
      <c r="F7">
        <v>55</v>
      </c>
      <c r="H7" s="1">
        <v>0.97175230400201995</v>
      </c>
      <c r="I7" s="1">
        <v>0.93183520599250902</v>
      </c>
      <c r="J7" s="1">
        <v>1.14191412520064</v>
      </c>
      <c r="K7" s="1">
        <v>0.139403538130528</v>
      </c>
      <c r="L7" s="1">
        <v>1.8966218214074499</v>
      </c>
    </row>
    <row r="9" spans="1:13">
      <c r="A9" t="s">
        <v>7</v>
      </c>
      <c r="I9" t="s">
        <v>28</v>
      </c>
      <c r="K9" t="s">
        <v>29</v>
      </c>
      <c r="M9" t="s">
        <v>30</v>
      </c>
    </row>
    <row r="10" spans="1:13">
      <c r="B10" t="s">
        <v>8</v>
      </c>
      <c r="C10" t="s">
        <v>9</v>
      </c>
      <c r="I10">
        <f>(H3+I4+K6+L7)/4</f>
        <v>2.0692711553988401</v>
      </c>
      <c r="K10">
        <f>(H6+I7+K3+L4)/4</f>
        <v>0.94827305452014454</v>
      </c>
      <c r="M10">
        <f>(H4+I3+H7+I6+K7+L6+K4+L3)/8</f>
        <v>0.58623755246339404</v>
      </c>
    </row>
    <row r="11" spans="1:13" ht="15">
      <c r="A11" t="s">
        <v>10</v>
      </c>
      <c r="B11">
        <f>B3+C4</f>
        <v>85</v>
      </c>
      <c r="C11">
        <f>C3+B4</f>
        <v>18</v>
      </c>
      <c r="E11" s="2"/>
    </row>
    <row r="12" spans="1:13" ht="15">
      <c r="A12" t="s">
        <v>11</v>
      </c>
      <c r="B12">
        <f>F7+E6</f>
        <v>125</v>
      </c>
      <c r="C12">
        <f>E7+F6</f>
        <v>21</v>
      </c>
      <c r="E12" s="2"/>
    </row>
    <row r="13" spans="1:13" ht="15">
      <c r="E13" s="2"/>
    </row>
    <row r="14" spans="1:13">
      <c r="A14" t="s">
        <v>13</v>
      </c>
    </row>
    <row r="15" spans="1:13">
      <c r="B15" t="s">
        <v>9</v>
      </c>
      <c r="C15" t="s">
        <v>14</v>
      </c>
    </row>
    <row r="16" spans="1:13" ht="15">
      <c r="A16" t="s">
        <v>15</v>
      </c>
      <c r="B16">
        <f>F3+E4</f>
        <v>22</v>
      </c>
      <c r="C16">
        <f>E3+F4</f>
        <v>44</v>
      </c>
      <c r="E16" s="2"/>
    </row>
    <row r="17" spans="1:5" ht="15">
      <c r="A17" t="s">
        <v>16</v>
      </c>
      <c r="B17">
        <f>B7+C6</f>
        <v>59</v>
      </c>
      <c r="C17">
        <f>C7+B6</f>
        <v>52</v>
      </c>
      <c r="E17" s="2"/>
    </row>
    <row r="18" spans="1:5" ht="15">
      <c r="E18" s="2"/>
    </row>
    <row r="19" spans="1:5">
      <c r="A19" t="s">
        <v>17</v>
      </c>
    </row>
    <row r="20" spans="1:5">
      <c r="B20" t="s">
        <v>8</v>
      </c>
      <c r="C20" t="s">
        <v>9</v>
      </c>
    </row>
    <row r="21" spans="1:5" ht="15">
      <c r="A21" t="s">
        <v>18</v>
      </c>
      <c r="B21">
        <f>B3+F7</f>
        <v>107</v>
      </c>
      <c r="C21">
        <f>F3+B7</f>
        <v>45</v>
      </c>
      <c r="E21" s="2"/>
    </row>
    <row r="22" spans="1:5" ht="15">
      <c r="A22" t="s">
        <v>19</v>
      </c>
      <c r="B22">
        <f>C4+E6</f>
        <v>103</v>
      </c>
      <c r="C22">
        <f>E4+C6</f>
        <v>36</v>
      </c>
      <c r="E22" s="2"/>
    </row>
    <row r="23" spans="1:5" ht="15">
      <c r="E23" s="2"/>
    </row>
    <row r="24" spans="1:5">
      <c r="A24" t="s">
        <v>20</v>
      </c>
    </row>
    <row r="25" spans="1:5">
      <c r="B25" t="s">
        <v>9</v>
      </c>
      <c r="C25" t="s">
        <v>14</v>
      </c>
    </row>
    <row r="26" spans="1:5" ht="15">
      <c r="A26" t="s">
        <v>21</v>
      </c>
      <c r="B26">
        <f>C3+E7</f>
        <v>10</v>
      </c>
      <c r="C26">
        <f>E3+C7</f>
        <v>54</v>
      </c>
      <c r="E26" s="2"/>
    </row>
    <row r="27" spans="1:5" ht="15">
      <c r="A27" t="s">
        <v>22</v>
      </c>
      <c r="B27">
        <f>B4+F6</f>
        <v>29</v>
      </c>
      <c r="C27">
        <f>B6+F4</f>
        <v>42</v>
      </c>
      <c r="E27" s="2"/>
    </row>
    <row r="28" spans="1:5" ht="15">
      <c r="E28" s="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workbookViewId="0">
      <selection activeCell="N1" sqref="N1"/>
    </sheetView>
  </sheetViews>
  <sheetFormatPr baseColWidth="10" defaultColWidth="8.83203125" defaultRowHeight="14" x14ac:dyDescent="0"/>
  <sheetData>
    <row r="1" spans="1:13">
      <c r="A1" t="s">
        <v>23</v>
      </c>
      <c r="H1" t="s">
        <v>6</v>
      </c>
    </row>
    <row r="2" spans="1:13">
      <c r="B2" t="s">
        <v>5</v>
      </c>
      <c r="C2" t="s">
        <v>1</v>
      </c>
      <c r="D2" t="s">
        <v>2</v>
      </c>
      <c r="E2" t="s">
        <v>3</v>
      </c>
      <c r="F2" t="s">
        <v>4</v>
      </c>
    </row>
    <row r="3" spans="1:13">
      <c r="A3" t="s">
        <v>5</v>
      </c>
      <c r="B3">
        <v>62</v>
      </c>
      <c r="C3">
        <v>8</v>
      </c>
      <c r="D3">
        <v>43</v>
      </c>
      <c r="E3">
        <v>38</v>
      </c>
      <c r="F3">
        <v>23</v>
      </c>
      <c r="H3" s="1">
        <v>1.87034303859743</v>
      </c>
      <c r="I3" s="1">
        <v>0.31644381890687301</v>
      </c>
      <c r="J3" s="1">
        <v>0.80330979088768895</v>
      </c>
      <c r="K3" s="1">
        <v>1.24834404831483</v>
      </c>
      <c r="L3" s="1">
        <v>0.72782078348580803</v>
      </c>
    </row>
    <row r="4" spans="1:13">
      <c r="A4" t="s">
        <v>1</v>
      </c>
      <c r="B4">
        <v>21</v>
      </c>
      <c r="C4">
        <v>58</v>
      </c>
      <c r="D4">
        <v>49</v>
      </c>
      <c r="E4">
        <v>20</v>
      </c>
      <c r="F4">
        <v>24</v>
      </c>
      <c r="H4" s="1">
        <v>0.64086960456067299</v>
      </c>
      <c r="I4" s="1">
        <v>2.3208946369245398</v>
      </c>
      <c r="J4" s="1">
        <v>0.92604370972261096</v>
      </c>
      <c r="K4" s="1">
        <v>0.66466298778084398</v>
      </c>
      <c r="L4" s="1">
        <v>0.76829615567157095</v>
      </c>
    </row>
    <row r="5" spans="1:13">
      <c r="A5" t="s">
        <v>2</v>
      </c>
      <c r="B5">
        <v>64</v>
      </c>
      <c r="C5">
        <v>64</v>
      </c>
      <c r="D5">
        <v>158</v>
      </c>
      <c r="E5">
        <v>62</v>
      </c>
      <c r="F5">
        <v>78</v>
      </c>
      <c r="H5" s="1">
        <v>0.78858625162127105</v>
      </c>
      <c r="I5" s="1">
        <v>1.03401360544218</v>
      </c>
      <c r="J5" s="1">
        <v>1.20562248995984</v>
      </c>
      <c r="K5" s="1">
        <v>0.831920903954802</v>
      </c>
      <c r="L5" s="1">
        <v>1.0081632653061201</v>
      </c>
    </row>
    <row r="6" spans="1:13">
      <c r="A6" t="s">
        <v>3</v>
      </c>
      <c r="B6">
        <v>48</v>
      </c>
      <c r="C6">
        <v>35</v>
      </c>
      <c r="D6">
        <v>80</v>
      </c>
      <c r="E6">
        <v>97</v>
      </c>
      <c r="F6">
        <v>39</v>
      </c>
      <c r="H6" s="1">
        <v>0.84265320198326499</v>
      </c>
      <c r="I6" s="1">
        <v>0.805661729574773</v>
      </c>
      <c r="J6" s="1">
        <v>0.86972639722770695</v>
      </c>
      <c r="K6" s="1">
        <v>1.85438750637719</v>
      </c>
      <c r="L6" s="1">
        <v>0.71818988464951194</v>
      </c>
    </row>
    <row r="7" spans="1:13">
      <c r="A7" t="s">
        <v>4</v>
      </c>
      <c r="B7">
        <v>62</v>
      </c>
      <c r="C7">
        <v>31</v>
      </c>
      <c r="D7">
        <v>85</v>
      </c>
      <c r="E7">
        <v>19</v>
      </c>
      <c r="F7">
        <v>81</v>
      </c>
      <c r="H7" s="1">
        <v>1.1706463622876</v>
      </c>
      <c r="I7" s="1">
        <v>0.76749008956100395</v>
      </c>
      <c r="J7" s="1">
        <v>0.99388922596862295</v>
      </c>
      <c r="K7" s="1">
        <v>0.39066882087550298</v>
      </c>
      <c r="L7" s="1">
        <v>1.6043018646307401</v>
      </c>
    </row>
    <row r="9" spans="1:13">
      <c r="A9" t="s">
        <v>7</v>
      </c>
      <c r="I9" t="s">
        <v>28</v>
      </c>
      <c r="K9" t="s">
        <v>29</v>
      </c>
      <c r="M9" t="s">
        <v>30</v>
      </c>
    </row>
    <row r="10" spans="1:13">
      <c r="B10" t="s">
        <v>8</v>
      </c>
      <c r="C10" t="s">
        <v>9</v>
      </c>
      <c r="D10" s="3"/>
      <c r="I10">
        <f>(H3+I4+K6+L7)/4</f>
        <v>1.912481761632475</v>
      </c>
      <c r="K10">
        <f>(H6+I7+K3+L4)/4</f>
        <v>0.90669587388266759</v>
      </c>
      <c r="M10">
        <f>(H4+I3+H7+I6+K7+L6+K4+L3)/8</f>
        <v>0.67937049901519819</v>
      </c>
    </row>
    <row r="11" spans="1:13" ht="15">
      <c r="A11" t="s">
        <v>10</v>
      </c>
      <c r="B11">
        <f>B3+C4</f>
        <v>120</v>
      </c>
      <c r="C11">
        <f>C3+B4</f>
        <v>29</v>
      </c>
      <c r="D11" s="3"/>
      <c r="E11" s="2"/>
    </row>
    <row r="12" spans="1:13" ht="15">
      <c r="A12" t="s">
        <v>11</v>
      </c>
      <c r="B12">
        <f>F7+E6</f>
        <v>178</v>
      </c>
      <c r="C12">
        <f>E7+F6</f>
        <v>58</v>
      </c>
      <c r="D12" s="3"/>
      <c r="E12" s="2"/>
    </row>
    <row r="13" spans="1:13" ht="15">
      <c r="B13">
        <f>SUM(B11:B12)</f>
        <v>298</v>
      </c>
      <c r="C13">
        <f>SUM(C11:C12)</f>
        <v>87</v>
      </c>
      <c r="D13" s="3"/>
      <c r="E13" s="2"/>
    </row>
    <row r="14" spans="1:13">
      <c r="A14" t="s">
        <v>13</v>
      </c>
      <c r="D14" s="3"/>
      <c r="E14" s="4"/>
    </row>
    <row r="15" spans="1:13">
      <c r="B15" t="s">
        <v>9</v>
      </c>
      <c r="C15" t="s">
        <v>14</v>
      </c>
      <c r="D15" s="9"/>
      <c r="E15" s="8"/>
      <c r="F15" s="8"/>
      <c r="G15" s="8"/>
      <c r="H15" s="8"/>
    </row>
    <row r="16" spans="1:13" ht="16">
      <c r="A16" t="s">
        <v>15</v>
      </c>
      <c r="B16">
        <f>F3+E4</f>
        <v>43</v>
      </c>
      <c r="C16">
        <f>E3+F4</f>
        <v>62</v>
      </c>
      <c r="D16" s="3"/>
      <c r="E16" s="5"/>
    </row>
    <row r="17" spans="1:7" ht="15">
      <c r="A17" s="8" t="s">
        <v>16</v>
      </c>
      <c r="B17" s="8">
        <f>B7+C6</f>
        <v>97</v>
      </c>
      <c r="C17" s="8">
        <f>E4+F5</f>
        <v>98</v>
      </c>
      <c r="D17" s="9"/>
      <c r="E17" s="10"/>
      <c r="F17" s="8"/>
      <c r="G17" s="8"/>
    </row>
    <row r="18" spans="1:7" ht="15">
      <c r="B18">
        <f>SUM(B16:B17)</f>
        <v>140</v>
      </c>
      <c r="C18">
        <f>SUM(C16:C17)</f>
        <v>160</v>
      </c>
      <c r="D18" s="3"/>
      <c r="E18" s="2"/>
    </row>
    <row r="19" spans="1:7">
      <c r="A19" t="s">
        <v>17</v>
      </c>
      <c r="D19" s="3"/>
    </row>
    <row r="20" spans="1:7">
      <c r="B20" t="s">
        <v>8</v>
      </c>
      <c r="C20" t="s">
        <v>9</v>
      </c>
      <c r="D20" s="3"/>
    </row>
    <row r="21" spans="1:7">
      <c r="A21" t="s">
        <v>18</v>
      </c>
      <c r="B21">
        <f>B3+F7</f>
        <v>143</v>
      </c>
      <c r="C21">
        <f>F3+B7</f>
        <v>85</v>
      </c>
      <c r="D21" s="3"/>
    </row>
    <row r="22" spans="1:7">
      <c r="A22" t="s">
        <v>19</v>
      </c>
      <c r="B22">
        <f>C4+E6</f>
        <v>155</v>
      </c>
      <c r="C22">
        <f>E4+C6</f>
        <v>55</v>
      </c>
      <c r="D22" s="3"/>
      <c r="E22" s="7"/>
    </row>
    <row r="23" spans="1:7">
      <c r="B23">
        <f>SUM(B21:B22)</f>
        <v>298</v>
      </c>
      <c r="C23">
        <f>SUM(C21:C22)</f>
        <v>140</v>
      </c>
      <c r="D23" s="3"/>
      <c r="E23" s="7"/>
    </row>
    <row r="24" spans="1:7">
      <c r="A24" t="s">
        <v>20</v>
      </c>
      <c r="D24" s="3"/>
    </row>
    <row r="25" spans="1:7">
      <c r="B25" t="s">
        <v>9</v>
      </c>
      <c r="C25" t="s">
        <v>14</v>
      </c>
      <c r="D25" s="3"/>
    </row>
    <row r="26" spans="1:7" ht="15">
      <c r="A26" t="s">
        <v>21</v>
      </c>
      <c r="B26">
        <f>C3+E7</f>
        <v>27</v>
      </c>
      <c r="C26">
        <f>E3+C7</f>
        <v>69</v>
      </c>
      <c r="D26" s="3"/>
      <c r="E26" s="2"/>
    </row>
    <row r="27" spans="1:7" ht="15">
      <c r="A27" t="s">
        <v>22</v>
      </c>
      <c r="B27">
        <f>B4+F6</f>
        <v>60</v>
      </c>
      <c r="C27">
        <f>B6+F4</f>
        <v>72</v>
      </c>
      <c r="D27" s="3"/>
      <c r="E27" s="2"/>
    </row>
    <row r="28" spans="1:7" ht="15">
      <c r="B28">
        <f>SUM(B26:B27)</f>
        <v>87</v>
      </c>
      <c r="C28">
        <f>SUM(C26:C27)</f>
        <v>141</v>
      </c>
      <c r="D28" s="3"/>
      <c r="E28" s="2"/>
    </row>
  </sheetData>
  <phoneticPr fontId="3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O1" sqref="O1"/>
    </sheetView>
  </sheetViews>
  <sheetFormatPr baseColWidth="10" defaultColWidth="8.83203125" defaultRowHeight="14" x14ac:dyDescent="0"/>
  <sheetData>
    <row r="1" spans="1:13">
      <c r="A1" t="s">
        <v>27</v>
      </c>
      <c r="H1" t="s">
        <v>6</v>
      </c>
    </row>
    <row r="2" spans="1:13">
      <c r="B2" t="s">
        <v>5</v>
      </c>
      <c r="C2" t="s">
        <v>1</v>
      </c>
      <c r="D2" t="s">
        <v>2</v>
      </c>
      <c r="E2" t="s">
        <v>3</v>
      </c>
      <c r="F2" t="s">
        <v>4</v>
      </c>
    </row>
    <row r="3" spans="1:13">
      <c r="A3" t="s">
        <v>5</v>
      </c>
      <c r="B3" s="6">
        <v>36</v>
      </c>
      <c r="C3" s="6">
        <v>3</v>
      </c>
      <c r="D3" s="6">
        <v>34</v>
      </c>
      <c r="E3" s="6">
        <v>26</v>
      </c>
      <c r="F3" s="6">
        <v>19</v>
      </c>
      <c r="H3" s="1">
        <v>1.72724902216428</v>
      </c>
      <c r="I3" s="1">
        <v>0.38187478381182999</v>
      </c>
      <c r="J3" s="1">
        <v>0.89480082957877405</v>
      </c>
      <c r="K3" s="1">
        <v>1.01993390896493</v>
      </c>
      <c r="L3" s="1">
        <v>0.73607748184019395</v>
      </c>
    </row>
    <row r="4" spans="1:13">
      <c r="A4" t="s">
        <v>1</v>
      </c>
      <c r="B4" s="6">
        <v>0</v>
      </c>
      <c r="C4" s="6">
        <v>8</v>
      </c>
      <c r="D4" s="6">
        <v>6</v>
      </c>
      <c r="E4" s="6">
        <v>1</v>
      </c>
      <c r="F4" s="6">
        <v>2</v>
      </c>
      <c r="H4" s="1">
        <v>0</v>
      </c>
      <c r="I4" s="1">
        <v>7.0684273709483803</v>
      </c>
      <c r="J4" s="1">
        <v>1.09605361131794</v>
      </c>
      <c r="K4" s="1">
        <v>0.27229004809471002</v>
      </c>
      <c r="L4" s="1">
        <v>0.53781512605042003</v>
      </c>
    </row>
    <row r="5" spans="1:13">
      <c r="A5" t="s">
        <v>2</v>
      </c>
      <c r="B5" s="6">
        <v>51</v>
      </c>
      <c r="C5" s="6">
        <v>23</v>
      </c>
      <c r="D5" s="6">
        <v>95</v>
      </c>
      <c r="E5" s="6">
        <v>55</v>
      </c>
      <c r="F5" s="6">
        <v>44</v>
      </c>
      <c r="H5" s="1">
        <v>1.07738231917336</v>
      </c>
      <c r="I5" s="1">
        <v>1.28906487968322</v>
      </c>
      <c r="J5" s="1">
        <v>1.1008249889791499</v>
      </c>
      <c r="K5" s="1">
        <v>0.94996714540505001</v>
      </c>
      <c r="L5" s="1">
        <v>0.75053304904051199</v>
      </c>
    </row>
    <row r="6" spans="1:13">
      <c r="A6" t="s">
        <v>3</v>
      </c>
      <c r="B6" s="6">
        <v>11</v>
      </c>
      <c r="C6" s="6">
        <v>6</v>
      </c>
      <c r="D6" s="6">
        <v>37</v>
      </c>
      <c r="E6" s="6">
        <v>63</v>
      </c>
      <c r="F6" s="6">
        <v>16</v>
      </c>
      <c r="H6" s="1">
        <v>0.468247541931752</v>
      </c>
      <c r="I6" s="1">
        <v>0.67761239834279596</v>
      </c>
      <c r="J6" s="1">
        <v>0.86393198185336795</v>
      </c>
      <c r="K6" s="1">
        <v>2.1926514399205601</v>
      </c>
      <c r="L6" s="1">
        <v>0.54994629430719699</v>
      </c>
    </row>
    <row r="7" spans="1:13">
      <c r="A7" t="s">
        <v>4</v>
      </c>
      <c r="B7" s="6">
        <v>32</v>
      </c>
      <c r="C7" s="6">
        <v>9</v>
      </c>
      <c r="D7" s="6">
        <v>65</v>
      </c>
      <c r="E7" s="6">
        <v>14</v>
      </c>
      <c r="F7" s="6">
        <v>80</v>
      </c>
      <c r="H7" s="1">
        <v>0.90584615384615397</v>
      </c>
      <c r="I7" s="1">
        <v>0.675918367346939</v>
      </c>
      <c r="J7" s="1">
        <v>1.00928270042194</v>
      </c>
      <c r="K7" s="1">
        <v>0.32402515723270398</v>
      </c>
      <c r="L7" s="1">
        <v>1.8285714285714301</v>
      </c>
    </row>
    <row r="9" spans="1:13">
      <c r="A9" t="s">
        <v>7</v>
      </c>
      <c r="I9" t="s">
        <v>28</v>
      </c>
      <c r="K9" t="s">
        <v>29</v>
      </c>
      <c r="M9" t="s">
        <v>30</v>
      </c>
    </row>
    <row r="10" spans="1:13">
      <c r="B10" t="s">
        <v>8</v>
      </c>
      <c r="C10" t="s">
        <v>9</v>
      </c>
      <c r="E10" s="6"/>
      <c r="F10" s="6"/>
      <c r="I10">
        <f>(H3+I4+K6+L7)/4</f>
        <v>3.2042248154011626</v>
      </c>
      <c r="K10">
        <f>(H6+I7+K3+L4)/4</f>
        <v>0.67547873607351028</v>
      </c>
      <c r="M10">
        <f>(H4+I3+H7+I6+K7+L6+K4+L3)/8</f>
        <v>0.48095903968444809</v>
      </c>
    </row>
    <row r="11" spans="1:13">
      <c r="A11" t="s">
        <v>10</v>
      </c>
      <c r="B11">
        <f>B3+C4</f>
        <v>44</v>
      </c>
      <c r="C11">
        <f>C3+B4</f>
        <v>3</v>
      </c>
      <c r="E11" s="6"/>
    </row>
    <row r="12" spans="1:13">
      <c r="A12" t="s">
        <v>11</v>
      </c>
      <c r="B12">
        <f>F7+E6</f>
        <v>143</v>
      </c>
      <c r="C12">
        <f>E7+F6</f>
        <v>30</v>
      </c>
      <c r="E12" s="6"/>
    </row>
    <row r="13" spans="1:13">
      <c r="B13">
        <f>SUM(B11:B12)</f>
        <v>187</v>
      </c>
      <c r="C13">
        <f>SUM(C11:C12)</f>
        <v>33</v>
      </c>
      <c r="E13" s="6"/>
    </row>
    <row r="14" spans="1:13">
      <c r="A14" t="s">
        <v>13</v>
      </c>
    </row>
    <row r="15" spans="1:13">
      <c r="B15" t="s">
        <v>9</v>
      </c>
      <c r="C15" t="s">
        <v>14</v>
      </c>
      <c r="E15" s="6"/>
    </row>
    <row r="16" spans="1:13">
      <c r="A16" t="s">
        <v>15</v>
      </c>
      <c r="B16">
        <f>F3+E4</f>
        <v>20</v>
      </c>
      <c r="C16">
        <f>E3+F4</f>
        <v>28</v>
      </c>
      <c r="E16" s="6"/>
    </row>
    <row r="17" spans="1:5">
      <c r="A17" t="s">
        <v>16</v>
      </c>
      <c r="B17">
        <f>B7+C6</f>
        <v>38</v>
      </c>
      <c r="C17">
        <f>C7+B6</f>
        <v>20</v>
      </c>
      <c r="E17" s="6"/>
    </row>
    <row r="18" spans="1:5">
      <c r="B18">
        <f>SUM(B16:B17)</f>
        <v>58</v>
      </c>
      <c r="C18">
        <f>SUM(C16:C17)</f>
        <v>48</v>
      </c>
      <c r="E18" s="6"/>
    </row>
    <row r="19" spans="1:5">
      <c r="A19" t="s">
        <v>17</v>
      </c>
    </row>
    <row r="20" spans="1:5">
      <c r="B20" t="s">
        <v>8</v>
      </c>
      <c r="C20" t="s">
        <v>9</v>
      </c>
      <c r="E20" s="6"/>
    </row>
    <row r="21" spans="1:5">
      <c r="A21" t="s">
        <v>18</v>
      </c>
      <c r="B21">
        <f>B3+F7</f>
        <v>116</v>
      </c>
      <c r="C21">
        <f>F3+B7</f>
        <v>51</v>
      </c>
      <c r="E21" s="6"/>
    </row>
    <row r="22" spans="1:5">
      <c r="A22" t="s">
        <v>19</v>
      </c>
      <c r="B22">
        <f>C4+E6</f>
        <v>71</v>
      </c>
      <c r="C22">
        <f>E4+C6</f>
        <v>7</v>
      </c>
      <c r="E22" s="6"/>
    </row>
    <row r="23" spans="1:5">
      <c r="B23">
        <f t="shared" ref="B23" si="0">SUM(B21:B22)</f>
        <v>187</v>
      </c>
      <c r="C23">
        <f>SUM(C21:C22)</f>
        <v>58</v>
      </c>
      <c r="E23" s="6"/>
    </row>
    <row r="24" spans="1:5">
      <c r="A24" t="s">
        <v>20</v>
      </c>
    </row>
    <row r="25" spans="1:5">
      <c r="B25" t="s">
        <v>9</v>
      </c>
      <c r="C25" t="s">
        <v>14</v>
      </c>
      <c r="E25" s="6"/>
    </row>
    <row r="26" spans="1:5">
      <c r="A26" t="s">
        <v>21</v>
      </c>
      <c r="B26">
        <f>C3+E7</f>
        <v>17</v>
      </c>
      <c r="C26">
        <f>E3+C7</f>
        <v>35</v>
      </c>
      <c r="E26" s="6"/>
    </row>
    <row r="27" spans="1:5">
      <c r="A27" t="s">
        <v>22</v>
      </c>
      <c r="B27">
        <f>B4+F6</f>
        <v>16</v>
      </c>
      <c r="C27">
        <f>B6+F4</f>
        <v>13</v>
      </c>
      <c r="E27" s="6"/>
    </row>
    <row r="28" spans="1:5">
      <c r="B28">
        <f>SUM(B26:B27)</f>
        <v>33</v>
      </c>
      <c r="C28">
        <f>SUM(C26:C27)</f>
        <v>48</v>
      </c>
      <c r="E28" s="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O1" sqref="O1"/>
    </sheetView>
  </sheetViews>
  <sheetFormatPr baseColWidth="10" defaultColWidth="8.83203125" defaultRowHeight="14" x14ac:dyDescent="0"/>
  <sheetData>
    <row r="1" spans="1:13">
      <c r="A1" t="s">
        <v>24</v>
      </c>
      <c r="H1" t="s">
        <v>6</v>
      </c>
    </row>
    <row r="2" spans="1:13">
      <c r="B2" t="s">
        <v>5</v>
      </c>
      <c r="C2" t="s">
        <v>1</v>
      </c>
      <c r="D2" t="s">
        <v>2</v>
      </c>
      <c r="E2" t="s">
        <v>3</v>
      </c>
      <c r="F2" t="s">
        <v>4</v>
      </c>
    </row>
    <row r="3" spans="1:13">
      <c r="A3" t="s">
        <v>5</v>
      </c>
      <c r="B3">
        <v>109</v>
      </c>
      <c r="C3">
        <v>22</v>
      </c>
      <c r="D3">
        <v>58</v>
      </c>
      <c r="E3">
        <v>102</v>
      </c>
      <c r="F3">
        <v>34</v>
      </c>
      <c r="H3">
        <v>1.75431952662722</v>
      </c>
      <c r="I3">
        <v>0.42708961141950802</v>
      </c>
      <c r="J3">
        <v>0.56009467455621298</v>
      </c>
      <c r="K3">
        <v>1.7303950103950101</v>
      </c>
      <c r="L3">
        <v>0.69591973244147198</v>
      </c>
    </row>
    <row r="4" spans="1:13">
      <c r="A4" t="s">
        <v>1</v>
      </c>
      <c r="B4">
        <v>18</v>
      </c>
      <c r="C4">
        <v>94</v>
      </c>
      <c r="D4">
        <v>115</v>
      </c>
      <c r="E4">
        <v>49</v>
      </c>
      <c r="F4">
        <v>41</v>
      </c>
      <c r="H4">
        <v>0.29701528755156498</v>
      </c>
      <c r="I4">
        <v>1.87089011024749</v>
      </c>
      <c r="J4">
        <v>1.1385586022809999</v>
      </c>
      <c r="K4">
        <v>0.85224656833489598</v>
      </c>
      <c r="L4">
        <v>0.86037580578795803</v>
      </c>
    </row>
    <row r="5" spans="1:13">
      <c r="A5" t="s">
        <v>2</v>
      </c>
      <c r="B5">
        <v>75</v>
      </c>
      <c r="C5">
        <v>64</v>
      </c>
      <c r="D5">
        <v>234</v>
      </c>
      <c r="E5">
        <v>64</v>
      </c>
      <c r="F5">
        <v>56</v>
      </c>
      <c r="H5">
        <v>0.79575596816976102</v>
      </c>
      <c r="I5">
        <v>0.81905439033060801</v>
      </c>
      <c r="J5">
        <v>1.4896551724137901</v>
      </c>
      <c r="K5">
        <v>0.715750232991612</v>
      </c>
      <c r="L5">
        <v>0.755622188905547</v>
      </c>
    </row>
    <row r="6" spans="1:13">
      <c r="A6" t="s">
        <v>3</v>
      </c>
      <c r="B6">
        <v>66</v>
      </c>
      <c r="C6">
        <v>64</v>
      </c>
      <c r="D6">
        <v>83</v>
      </c>
      <c r="E6">
        <v>112</v>
      </c>
      <c r="F6">
        <v>38</v>
      </c>
      <c r="H6">
        <v>0.95104895104895104</v>
      </c>
      <c r="I6">
        <v>1.1123796540853701</v>
      </c>
      <c r="J6">
        <v>0.71760966306420904</v>
      </c>
      <c r="K6">
        <v>1.70113915568461</v>
      </c>
      <c r="L6">
        <v>0.69637082285303598</v>
      </c>
    </row>
    <row r="7" spans="1:13">
      <c r="A7" t="s">
        <v>4</v>
      </c>
      <c r="B7">
        <v>83</v>
      </c>
      <c r="C7">
        <v>47</v>
      </c>
      <c r="D7">
        <v>95</v>
      </c>
      <c r="E7">
        <v>6</v>
      </c>
      <c r="F7">
        <v>107</v>
      </c>
      <c r="H7">
        <v>1.28447883477469</v>
      </c>
      <c r="I7">
        <v>0.87732568779357001</v>
      </c>
      <c r="J7">
        <v>0.88211197086936699</v>
      </c>
      <c r="K7">
        <v>9.7873020949944003E-2</v>
      </c>
      <c r="L7">
        <v>2.10586570620015</v>
      </c>
    </row>
    <row r="9" spans="1:13">
      <c r="A9" t="s">
        <v>7</v>
      </c>
      <c r="I9" t="s">
        <v>28</v>
      </c>
      <c r="K9" t="s">
        <v>29</v>
      </c>
      <c r="M9" t="s">
        <v>30</v>
      </c>
    </row>
    <row r="10" spans="1:13">
      <c r="B10" t="s">
        <v>8</v>
      </c>
      <c r="C10" t="s">
        <v>9</v>
      </c>
      <c r="I10">
        <f>(H3+I4+K6+L7)/4</f>
        <v>1.8580536246898678</v>
      </c>
      <c r="K10">
        <f>(H6+I7+K3+L4)/4</f>
        <v>1.1047863637563724</v>
      </c>
      <c r="M10">
        <f>(H4+I3+H7+I6+K7+L6+K4+L3)/8</f>
        <v>0.68292169155131011</v>
      </c>
    </row>
    <row r="11" spans="1:13" ht="15">
      <c r="A11" t="s">
        <v>10</v>
      </c>
      <c r="B11">
        <f>B3+C4</f>
        <v>203</v>
      </c>
      <c r="C11">
        <f>C3+B4</f>
        <v>40</v>
      </c>
      <c r="E11" s="2"/>
    </row>
    <row r="12" spans="1:13" ht="15">
      <c r="A12" t="s">
        <v>11</v>
      </c>
      <c r="B12">
        <f>F7+E6</f>
        <v>219</v>
      </c>
      <c r="C12">
        <f>E7+F6</f>
        <v>44</v>
      </c>
      <c r="E12" s="2"/>
    </row>
    <row r="13" spans="1:13" ht="15">
      <c r="B13">
        <f>SUM(B11:B12)</f>
        <v>422</v>
      </c>
      <c r="C13">
        <f>SUM(C11:C12)</f>
        <v>84</v>
      </c>
      <c r="E13" s="2"/>
    </row>
    <row r="14" spans="1:13">
      <c r="A14" t="s">
        <v>13</v>
      </c>
    </row>
    <row r="15" spans="1:13">
      <c r="B15" t="s">
        <v>9</v>
      </c>
      <c r="C15" t="s">
        <v>14</v>
      </c>
    </row>
    <row r="16" spans="1:13" ht="15">
      <c r="A16" t="s">
        <v>15</v>
      </c>
      <c r="B16">
        <f>F3+E4</f>
        <v>83</v>
      </c>
      <c r="C16">
        <f>E3+F4</f>
        <v>143</v>
      </c>
      <c r="E16" s="2"/>
    </row>
    <row r="17" spans="1:5" ht="15">
      <c r="A17" t="s">
        <v>16</v>
      </c>
      <c r="B17">
        <f>B7+C6</f>
        <v>147</v>
      </c>
      <c r="C17">
        <f>C7+B6</f>
        <v>113</v>
      </c>
      <c r="E17" s="2"/>
    </row>
    <row r="18" spans="1:5" ht="15">
      <c r="B18">
        <f>SUM(B16:B17)</f>
        <v>230</v>
      </c>
      <c r="C18">
        <f>SUM(C16:C17)</f>
        <v>256</v>
      </c>
      <c r="E18" s="2"/>
    </row>
    <row r="19" spans="1:5">
      <c r="A19" t="s">
        <v>17</v>
      </c>
    </row>
    <row r="20" spans="1:5">
      <c r="B20" t="s">
        <v>8</v>
      </c>
      <c r="C20" t="s">
        <v>9</v>
      </c>
    </row>
    <row r="21" spans="1:5" ht="15">
      <c r="A21" t="s">
        <v>18</v>
      </c>
      <c r="B21">
        <f>B3+F7</f>
        <v>216</v>
      </c>
      <c r="C21">
        <f>F3+B7</f>
        <v>117</v>
      </c>
      <c r="E21" s="2"/>
    </row>
    <row r="22" spans="1:5" ht="15">
      <c r="A22" t="s">
        <v>19</v>
      </c>
      <c r="B22">
        <f>C4+E6</f>
        <v>206</v>
      </c>
      <c r="C22">
        <f>E4+C6</f>
        <v>113</v>
      </c>
      <c r="E22" s="2"/>
    </row>
    <row r="23" spans="1:5" ht="15">
      <c r="B23">
        <f>SUM(B21:B22)</f>
        <v>422</v>
      </c>
      <c r="C23">
        <f>SUM(C21:C22)</f>
        <v>230</v>
      </c>
      <c r="E23" s="2"/>
    </row>
    <row r="24" spans="1:5">
      <c r="A24" t="s">
        <v>20</v>
      </c>
    </row>
    <row r="25" spans="1:5">
      <c r="B25" t="s">
        <v>9</v>
      </c>
      <c r="C25" t="s">
        <v>14</v>
      </c>
    </row>
    <row r="26" spans="1:5" ht="15">
      <c r="A26" t="s">
        <v>21</v>
      </c>
      <c r="B26">
        <f>C3+E7</f>
        <v>28</v>
      </c>
      <c r="C26">
        <f>E3+C7</f>
        <v>149</v>
      </c>
      <c r="E26" s="2"/>
    </row>
    <row r="27" spans="1:5" ht="15">
      <c r="A27" t="s">
        <v>22</v>
      </c>
      <c r="B27">
        <f>B4+F6</f>
        <v>56</v>
      </c>
      <c r="C27">
        <f>B6+F4</f>
        <v>107</v>
      </c>
      <c r="E27" s="2"/>
    </row>
    <row r="28" spans="1:5" ht="15">
      <c r="B28">
        <f>SUM(B26:B27)</f>
        <v>84</v>
      </c>
      <c r="C28">
        <f>SUM(C26:C27)</f>
        <v>256</v>
      </c>
      <c r="E28" s="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O1" sqref="O1"/>
    </sheetView>
  </sheetViews>
  <sheetFormatPr baseColWidth="10" defaultColWidth="8.83203125" defaultRowHeight="14" x14ac:dyDescent="0"/>
  <sheetData>
    <row r="1" spans="1:13">
      <c r="A1" t="s">
        <v>26</v>
      </c>
      <c r="H1" t="s">
        <v>6</v>
      </c>
    </row>
    <row r="2" spans="1:13">
      <c r="B2" t="s">
        <v>5</v>
      </c>
      <c r="C2" t="s">
        <v>1</v>
      </c>
      <c r="D2" t="s">
        <v>2</v>
      </c>
      <c r="E2" t="s">
        <v>3</v>
      </c>
      <c r="F2" t="s">
        <v>4</v>
      </c>
    </row>
    <row r="3" spans="1:13">
      <c r="A3" t="s">
        <v>5</v>
      </c>
      <c r="B3" s="6">
        <v>114</v>
      </c>
      <c r="C3" s="6">
        <v>12</v>
      </c>
      <c r="D3" s="6">
        <v>96</v>
      </c>
      <c r="E3" s="6">
        <v>55</v>
      </c>
      <c r="F3" s="6">
        <v>12</v>
      </c>
      <c r="H3">
        <v>1.95130574662567</v>
      </c>
      <c r="I3">
        <v>0.26845079059173899</v>
      </c>
      <c r="J3">
        <v>1.0376813434494101</v>
      </c>
      <c r="K3">
        <v>1.1890098727024501</v>
      </c>
      <c r="L3">
        <v>0.25474609557654498</v>
      </c>
    </row>
    <row r="4" spans="1:13">
      <c r="A4" t="s">
        <v>1</v>
      </c>
      <c r="B4" s="6">
        <v>37</v>
      </c>
      <c r="C4" s="6">
        <v>118</v>
      </c>
      <c r="D4" s="6">
        <v>75</v>
      </c>
      <c r="E4" s="6">
        <v>14</v>
      </c>
      <c r="F4" s="6">
        <v>37</v>
      </c>
      <c r="H4">
        <v>0.65134895263371095</v>
      </c>
      <c r="I4">
        <v>2.7149195909725701</v>
      </c>
      <c r="J4">
        <v>0.83376865062522398</v>
      </c>
      <c r="K4">
        <v>0.31127362956674998</v>
      </c>
      <c r="L4">
        <v>0.80782918149466199</v>
      </c>
    </row>
    <row r="5" spans="1:13">
      <c r="A5" t="s">
        <v>2</v>
      </c>
      <c r="B5" s="6">
        <v>130</v>
      </c>
      <c r="C5" s="6">
        <v>71</v>
      </c>
      <c r="D5" s="6">
        <v>249</v>
      </c>
      <c r="E5" s="6">
        <v>86</v>
      </c>
      <c r="F5" s="6">
        <v>90</v>
      </c>
      <c r="H5">
        <v>1.0272764545250599</v>
      </c>
      <c r="I5">
        <v>0.73327233388603497</v>
      </c>
      <c r="J5">
        <v>1.24255503121611</v>
      </c>
      <c r="K5">
        <v>0.85831110590028403</v>
      </c>
      <c r="L5">
        <v>0.88204818236767102</v>
      </c>
    </row>
    <row r="6" spans="1:13">
      <c r="A6" t="s">
        <v>3</v>
      </c>
      <c r="B6" s="6">
        <v>72</v>
      </c>
      <c r="C6" s="6">
        <v>75</v>
      </c>
      <c r="D6" s="6">
        <v>122</v>
      </c>
      <c r="E6" s="6">
        <v>147</v>
      </c>
      <c r="F6" s="6">
        <v>39</v>
      </c>
      <c r="H6">
        <v>0.78277944815475098</v>
      </c>
      <c r="I6">
        <v>1.0656906384754501</v>
      </c>
      <c r="J6">
        <v>0.83760459723762504</v>
      </c>
      <c r="K6">
        <v>2.0184897671136199</v>
      </c>
      <c r="L6">
        <v>0.52586872586872602</v>
      </c>
    </row>
    <row r="7" spans="1:13">
      <c r="A7" t="s">
        <v>4</v>
      </c>
      <c r="B7" s="6">
        <v>60</v>
      </c>
      <c r="C7" s="6">
        <v>40</v>
      </c>
      <c r="D7" s="6">
        <v>112</v>
      </c>
      <c r="E7" s="6">
        <v>25</v>
      </c>
      <c r="F7" s="6">
        <v>155</v>
      </c>
      <c r="H7">
        <v>0.75715274003063704</v>
      </c>
      <c r="I7">
        <v>0.65971325238956402</v>
      </c>
      <c r="J7">
        <v>0.89252948885976402</v>
      </c>
      <c r="K7">
        <v>0.39845066466953799</v>
      </c>
      <c r="L7">
        <v>2.4258825151682299</v>
      </c>
    </row>
    <row r="9" spans="1:13">
      <c r="A9" t="s">
        <v>7</v>
      </c>
      <c r="I9" t="s">
        <v>28</v>
      </c>
      <c r="K9" t="s">
        <v>29</v>
      </c>
      <c r="M9" t="s">
        <v>30</v>
      </c>
    </row>
    <row r="10" spans="1:13">
      <c r="B10" t="s">
        <v>8</v>
      </c>
      <c r="C10" t="s">
        <v>9</v>
      </c>
      <c r="F10" s="6"/>
      <c r="I10">
        <f>(H3+I4+K6+L7)/4</f>
        <v>2.2776494049700222</v>
      </c>
      <c r="K10">
        <f>(H6+I7+K3+L4)/4</f>
        <v>0.85983293868535671</v>
      </c>
      <c r="M10">
        <f>(H4+I3+H7+I6+K7+L6+K4+L3)/8</f>
        <v>0.52912277967663701</v>
      </c>
    </row>
    <row r="11" spans="1:13">
      <c r="A11" t="s">
        <v>10</v>
      </c>
      <c r="B11">
        <f>B3+C4</f>
        <v>232</v>
      </c>
      <c r="C11">
        <f>C3+B4</f>
        <v>49</v>
      </c>
      <c r="F11" s="6"/>
    </row>
    <row r="12" spans="1:13">
      <c r="A12" t="s">
        <v>11</v>
      </c>
      <c r="B12">
        <f>F7+E6</f>
        <v>302</v>
      </c>
      <c r="C12">
        <f>E7+F6</f>
        <v>64</v>
      </c>
      <c r="F12" s="6"/>
    </row>
    <row r="13" spans="1:13">
      <c r="B13">
        <f>SUM(B11:B12)</f>
        <v>534</v>
      </c>
      <c r="C13">
        <f>SUM(C11:C12)</f>
        <v>113</v>
      </c>
      <c r="F13" s="6"/>
    </row>
    <row r="14" spans="1:13">
      <c r="A14" t="s">
        <v>13</v>
      </c>
    </row>
    <row r="15" spans="1:13">
      <c r="B15" t="s">
        <v>9</v>
      </c>
      <c r="C15" t="s">
        <v>14</v>
      </c>
    </row>
    <row r="16" spans="1:13">
      <c r="A16" t="s">
        <v>15</v>
      </c>
      <c r="B16">
        <f>F3+E4</f>
        <v>26</v>
      </c>
      <c r="C16">
        <f>E3+F4</f>
        <v>92</v>
      </c>
      <c r="F16" s="6"/>
    </row>
    <row r="17" spans="1:6">
      <c r="A17" t="s">
        <v>16</v>
      </c>
      <c r="B17">
        <f>B7+C6</f>
        <v>135</v>
      </c>
      <c r="C17">
        <f>C7+B6</f>
        <v>112</v>
      </c>
      <c r="F17" s="6"/>
    </row>
    <row r="18" spans="1:6">
      <c r="B18">
        <f>SUM(B16:B17)</f>
        <v>161</v>
      </c>
      <c r="C18">
        <f>SUM(C16:C17)</f>
        <v>204</v>
      </c>
      <c r="F18" s="6"/>
    </row>
    <row r="19" spans="1:6">
      <c r="A19" t="s">
        <v>17</v>
      </c>
    </row>
    <row r="20" spans="1:6">
      <c r="B20" t="s">
        <v>8</v>
      </c>
      <c r="C20" t="s">
        <v>9</v>
      </c>
    </row>
    <row r="21" spans="1:6">
      <c r="A21" t="s">
        <v>18</v>
      </c>
      <c r="B21">
        <f>B3+F7</f>
        <v>269</v>
      </c>
      <c r="C21">
        <f>F3+B7</f>
        <v>72</v>
      </c>
    </row>
    <row r="22" spans="1:6">
      <c r="A22" t="s">
        <v>19</v>
      </c>
      <c r="B22">
        <f>C4+E6</f>
        <v>265</v>
      </c>
      <c r="C22">
        <f>E4+C6</f>
        <v>89</v>
      </c>
    </row>
    <row r="23" spans="1:6">
      <c r="B23">
        <f t="shared" ref="B23" si="0">SUM(B21:B22)</f>
        <v>534</v>
      </c>
      <c r="C23">
        <f>SUM(C21:C22)</f>
        <v>161</v>
      </c>
    </row>
    <row r="24" spans="1:6">
      <c r="A24" t="s">
        <v>20</v>
      </c>
    </row>
    <row r="25" spans="1:6">
      <c r="B25" t="s">
        <v>9</v>
      </c>
      <c r="C25" t="s">
        <v>14</v>
      </c>
    </row>
    <row r="26" spans="1:6">
      <c r="A26" t="s">
        <v>21</v>
      </c>
      <c r="B26">
        <f>C3+E7</f>
        <v>37</v>
      </c>
      <c r="C26">
        <f>E3+C7</f>
        <v>95</v>
      </c>
    </row>
    <row r="27" spans="1:6">
      <c r="A27" t="s">
        <v>22</v>
      </c>
      <c r="B27">
        <f>B4+F6</f>
        <v>76</v>
      </c>
      <c r="C27">
        <f>B6+F4</f>
        <v>109</v>
      </c>
    </row>
    <row r="28" spans="1:6">
      <c r="B28">
        <f>SUM(B26:B27)</f>
        <v>113</v>
      </c>
      <c r="C28">
        <f>SUM(C26:C27)</f>
        <v>204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workbookViewId="0">
      <selection activeCell="L6" sqref="L6"/>
    </sheetView>
  </sheetViews>
  <sheetFormatPr baseColWidth="10" defaultRowHeight="14" x14ac:dyDescent="0"/>
  <sheetData>
    <row r="1" spans="1:15">
      <c r="A1" t="s">
        <v>31</v>
      </c>
    </row>
    <row r="3" spans="1:15">
      <c r="A3" t="s">
        <v>37</v>
      </c>
      <c r="B3" s="12"/>
      <c r="C3" s="12" t="s">
        <v>1</v>
      </c>
      <c r="D3" s="12"/>
      <c r="E3" s="12" t="s">
        <v>3</v>
      </c>
      <c r="F3" s="12" t="s">
        <v>3</v>
      </c>
      <c r="G3" s="12"/>
      <c r="H3" s="12" t="s">
        <v>3</v>
      </c>
      <c r="I3" s="12" t="s">
        <v>3</v>
      </c>
    </row>
    <row r="4" spans="1:15">
      <c r="A4" t="s">
        <v>36</v>
      </c>
      <c r="B4" s="12" t="s">
        <v>5</v>
      </c>
      <c r="C4" s="12" t="s">
        <v>32</v>
      </c>
      <c r="D4" s="12" t="s">
        <v>2</v>
      </c>
      <c r="E4" s="12" t="s">
        <v>1</v>
      </c>
      <c r="F4" s="12" t="s">
        <v>33</v>
      </c>
      <c r="G4" s="12" t="s">
        <v>4</v>
      </c>
      <c r="H4" s="12" t="s">
        <v>34</v>
      </c>
      <c r="I4" s="12" t="s">
        <v>35</v>
      </c>
    </row>
    <row r="5" spans="1:15">
      <c r="A5" t="s">
        <v>5</v>
      </c>
      <c r="B5" s="13">
        <v>103</v>
      </c>
      <c r="C5" s="13">
        <v>2</v>
      </c>
      <c r="D5" s="13">
        <v>114</v>
      </c>
      <c r="E5" s="13">
        <v>41</v>
      </c>
      <c r="F5" s="13">
        <v>8</v>
      </c>
      <c r="G5" s="13">
        <v>84</v>
      </c>
      <c r="H5" s="13"/>
      <c r="I5" s="13"/>
    </row>
    <row r="6" spans="1:15">
      <c r="A6" t="s">
        <v>32</v>
      </c>
      <c r="B6" s="13"/>
      <c r="C6" s="13">
        <v>1</v>
      </c>
      <c r="D6" s="13"/>
      <c r="E6" s="13"/>
      <c r="F6" s="13"/>
      <c r="G6" s="13"/>
      <c r="H6" s="13"/>
      <c r="I6" s="13"/>
    </row>
    <row r="7" spans="1:15">
      <c r="A7" t="s">
        <v>2</v>
      </c>
      <c r="B7" s="13">
        <v>102</v>
      </c>
      <c r="C7" s="13">
        <v>13</v>
      </c>
      <c r="D7" s="13">
        <v>219</v>
      </c>
      <c r="E7" s="13">
        <v>58</v>
      </c>
      <c r="F7" s="13">
        <v>20</v>
      </c>
      <c r="G7" s="13">
        <v>139</v>
      </c>
      <c r="H7" s="13">
        <v>3</v>
      </c>
      <c r="I7" s="13">
        <v>6</v>
      </c>
    </row>
    <row r="8" spans="1:15">
      <c r="A8" t="s">
        <v>1</v>
      </c>
      <c r="B8" s="13">
        <v>55</v>
      </c>
      <c r="C8" s="13">
        <v>5</v>
      </c>
      <c r="D8" s="13">
        <v>98</v>
      </c>
      <c r="E8" s="13">
        <v>139</v>
      </c>
      <c r="F8" s="13">
        <v>5</v>
      </c>
      <c r="G8" s="13">
        <v>80</v>
      </c>
      <c r="H8" s="13"/>
      <c r="I8" s="13"/>
    </row>
    <row r="9" spans="1:15">
      <c r="A9" t="s">
        <v>33</v>
      </c>
      <c r="B9" s="13"/>
      <c r="C9" s="13"/>
      <c r="D9" s="13"/>
      <c r="E9" s="13"/>
      <c r="F9" s="13">
        <v>2</v>
      </c>
      <c r="G9" s="13"/>
      <c r="H9" s="13"/>
      <c r="I9" s="13"/>
    </row>
    <row r="10" spans="1:15">
      <c r="A10" t="s">
        <v>4</v>
      </c>
      <c r="B10" s="13">
        <v>57</v>
      </c>
      <c r="C10" s="13">
        <v>8</v>
      </c>
      <c r="D10" s="13">
        <v>120</v>
      </c>
      <c r="E10" s="13">
        <v>30</v>
      </c>
      <c r="F10" s="13">
        <v>3</v>
      </c>
      <c r="G10" s="13">
        <v>200</v>
      </c>
      <c r="H10" s="13">
        <v>2</v>
      </c>
      <c r="I10" s="13"/>
    </row>
    <row r="11" spans="1:15">
      <c r="A11" t="s">
        <v>34</v>
      </c>
      <c r="B11" s="11"/>
      <c r="C11" s="11"/>
      <c r="D11" s="11"/>
      <c r="E11" s="11"/>
      <c r="F11" s="11"/>
      <c r="G11" s="11"/>
      <c r="H11" s="11"/>
      <c r="I11" s="11"/>
    </row>
    <row r="12" spans="1:15">
      <c r="A12" t="s">
        <v>35</v>
      </c>
      <c r="B12" s="11"/>
      <c r="C12" s="11"/>
      <c r="D12" s="11"/>
      <c r="E12" s="11"/>
      <c r="F12" s="11"/>
      <c r="G12" s="11"/>
      <c r="H12" s="11"/>
      <c r="I12" s="11"/>
    </row>
    <row r="13" spans="1:15">
      <c r="F13" s="6"/>
    </row>
    <row r="14" spans="1:15">
      <c r="A14" t="s">
        <v>38</v>
      </c>
    </row>
    <row r="15" spans="1:15">
      <c r="B15" t="s">
        <v>5</v>
      </c>
      <c r="C15" t="s">
        <v>39</v>
      </c>
      <c r="D15" t="s">
        <v>2</v>
      </c>
      <c r="E15" t="s">
        <v>40</v>
      </c>
      <c r="F15" t="s">
        <v>41</v>
      </c>
      <c r="G15" t="s">
        <v>4</v>
      </c>
      <c r="J15" t="s">
        <v>5</v>
      </c>
      <c r="K15" t="s">
        <v>39</v>
      </c>
      <c r="L15" t="s">
        <v>2</v>
      </c>
      <c r="M15" t="s">
        <v>40</v>
      </c>
      <c r="N15" t="s">
        <v>41</v>
      </c>
      <c r="O15" t="s">
        <v>4</v>
      </c>
    </row>
    <row r="16" spans="1:15">
      <c r="A16" t="s">
        <v>5</v>
      </c>
      <c r="B16" s="11">
        <v>103</v>
      </c>
      <c r="C16" s="11">
        <v>2</v>
      </c>
      <c r="D16" s="11">
        <v>114</v>
      </c>
      <c r="E16" s="11">
        <v>41</v>
      </c>
      <c r="F16" s="11">
        <v>8</v>
      </c>
      <c r="G16" s="11">
        <v>84</v>
      </c>
      <c r="I16" t="s">
        <v>5</v>
      </c>
      <c r="J16" s="16">
        <v>1.5719906079724699</v>
      </c>
      <c r="K16" s="19">
        <v>0.34557629870129902</v>
      </c>
      <c r="L16" s="15">
        <v>1.0009796238244499</v>
      </c>
      <c r="M16" s="20">
        <v>0.74015222184531904</v>
      </c>
      <c r="N16" s="20">
        <v>1.0751262626262601</v>
      </c>
      <c r="O16" s="19">
        <v>0.80794776793782797</v>
      </c>
    </row>
    <row r="17" spans="1:15">
      <c r="A17" t="s">
        <v>2</v>
      </c>
      <c r="B17" s="11">
        <v>102</v>
      </c>
      <c r="C17" s="11">
        <v>13</v>
      </c>
      <c r="D17" s="11">
        <v>219</v>
      </c>
      <c r="E17" s="11">
        <v>58</v>
      </c>
      <c r="F17" s="11">
        <v>20</v>
      </c>
      <c r="G17" s="11">
        <v>139</v>
      </c>
      <c r="I17" t="s">
        <v>2</v>
      </c>
      <c r="J17" s="15">
        <v>0.99449810210285905</v>
      </c>
      <c r="K17" s="15">
        <v>1.4349883329012201</v>
      </c>
      <c r="L17" s="15">
        <v>1.2284445703406801</v>
      </c>
      <c r="M17" s="15">
        <v>0.66889238020424202</v>
      </c>
      <c r="N17" s="15">
        <v>1.717080056463</v>
      </c>
      <c r="O17" s="15">
        <v>0.85410224677344304</v>
      </c>
    </row>
    <row r="18" spans="1:15">
      <c r="A18" t="s">
        <v>42</v>
      </c>
      <c r="B18" s="11">
        <v>55</v>
      </c>
      <c r="C18" s="11">
        <v>5</v>
      </c>
      <c r="D18" s="11">
        <v>98</v>
      </c>
      <c r="E18" s="11">
        <v>139</v>
      </c>
      <c r="F18" s="11">
        <v>5</v>
      </c>
      <c r="G18" s="11">
        <v>80</v>
      </c>
      <c r="I18" t="s">
        <v>42</v>
      </c>
      <c r="J18" s="20">
        <v>0.77349001602061196</v>
      </c>
      <c r="K18" s="19">
        <v>0.79609199700822697</v>
      </c>
      <c r="L18" s="15">
        <v>0.79291340827244094</v>
      </c>
      <c r="M18" s="16">
        <v>2.3122313823552401</v>
      </c>
      <c r="N18" s="15">
        <v>0.61918266433973201</v>
      </c>
      <c r="O18" s="19">
        <v>0.70904416433337203</v>
      </c>
    </row>
    <row r="19" spans="1:15">
      <c r="A19" t="s">
        <v>4</v>
      </c>
      <c r="B19" s="11">
        <v>57</v>
      </c>
      <c r="C19" s="11">
        <v>8</v>
      </c>
      <c r="D19" s="11">
        <v>120</v>
      </c>
      <c r="E19" s="11">
        <v>30</v>
      </c>
      <c r="F19" s="11">
        <v>3</v>
      </c>
      <c r="G19" s="11">
        <v>200</v>
      </c>
      <c r="I19" t="s">
        <v>4</v>
      </c>
      <c r="J19" s="19">
        <v>0.732578147404646</v>
      </c>
      <c r="K19" s="20">
        <v>1.16404647983595</v>
      </c>
      <c r="L19" s="15">
        <v>0.88729495740671604</v>
      </c>
      <c r="M19" s="19">
        <v>0.45606298650289201</v>
      </c>
      <c r="N19" s="19">
        <v>0.33951355661881999</v>
      </c>
      <c r="O19" s="16">
        <v>1.61994539937409</v>
      </c>
    </row>
    <row r="21" spans="1:15">
      <c r="E21" t="s">
        <v>3</v>
      </c>
      <c r="F21" t="s">
        <v>4</v>
      </c>
      <c r="N21" t="s">
        <v>3</v>
      </c>
      <c r="O21" t="s">
        <v>4</v>
      </c>
    </row>
    <row r="22" spans="1:15">
      <c r="D22" s="11" t="s">
        <v>3</v>
      </c>
      <c r="E22" s="11">
        <v>144</v>
      </c>
      <c r="F22" s="11">
        <v>80</v>
      </c>
      <c r="M22" s="11" t="s">
        <v>3</v>
      </c>
      <c r="N22" s="14">
        <v>1.6598062953995201</v>
      </c>
      <c r="O22" s="14">
        <v>0.58290816326530603</v>
      </c>
    </row>
    <row r="23" spans="1:15">
      <c r="D23" s="11" t="s">
        <v>4</v>
      </c>
      <c r="E23">
        <v>33</v>
      </c>
      <c r="F23" s="11">
        <v>200</v>
      </c>
      <c r="M23" s="11" t="s">
        <v>4</v>
      </c>
      <c r="N23" s="1">
        <v>0.365679784680294</v>
      </c>
      <c r="O23" s="14">
        <v>1.40098099325567</v>
      </c>
    </row>
    <row r="25" spans="1:15">
      <c r="A25" t="s">
        <v>44</v>
      </c>
      <c r="J25" s="17" t="s">
        <v>43</v>
      </c>
      <c r="L25" s="21" t="s">
        <v>29</v>
      </c>
      <c r="N25" s="18" t="s">
        <v>30</v>
      </c>
    </row>
    <row r="26" spans="1:15">
      <c r="B26" t="s">
        <v>45</v>
      </c>
      <c r="C26" t="s">
        <v>46</v>
      </c>
      <c r="D26" t="s">
        <v>48</v>
      </c>
      <c r="E26" t="s">
        <v>12</v>
      </c>
      <c r="J26">
        <f>(J16+M18+O19)/3</f>
        <v>1.8347224632339332</v>
      </c>
      <c r="L26">
        <f>(M16+N16+J18+K19)/4</f>
        <v>0.93820374508203519</v>
      </c>
      <c r="N26" s="4">
        <f>(K16+O16+K18+O18+J19+M19+N19)/7</f>
        <v>0.59811641692958339</v>
      </c>
    </row>
    <row r="27" spans="1:15">
      <c r="A27" t="s">
        <v>47</v>
      </c>
      <c r="B27">
        <f>E22+F23</f>
        <v>344</v>
      </c>
      <c r="C27">
        <f>E23+F22</f>
        <v>113</v>
      </c>
      <c r="D27">
        <v>116.764</v>
      </c>
      <c r="E27" t="s">
        <v>25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I30" sqref="I30"/>
    </sheetView>
  </sheetViews>
  <sheetFormatPr baseColWidth="10" defaultRowHeight="14" x14ac:dyDescent="0"/>
  <sheetData>
    <row r="1" spans="1:12">
      <c r="A1" t="s">
        <v>49</v>
      </c>
    </row>
    <row r="2" spans="1:12">
      <c r="H2" t="s">
        <v>6</v>
      </c>
    </row>
    <row r="3" spans="1:12" ht="15" thickBot="1">
      <c r="B3" t="s">
        <v>5</v>
      </c>
      <c r="C3" t="s">
        <v>2</v>
      </c>
      <c r="D3" t="s">
        <v>50</v>
      </c>
      <c r="E3" t="s">
        <v>4</v>
      </c>
      <c r="H3" s="3"/>
      <c r="I3" s="3" t="s">
        <v>5</v>
      </c>
      <c r="J3" s="3" t="s">
        <v>2</v>
      </c>
      <c r="K3" s="3" t="s">
        <v>50</v>
      </c>
      <c r="L3" s="3" t="s">
        <v>4</v>
      </c>
    </row>
    <row r="4" spans="1:12" ht="17" thickTop="1" thickBot="1">
      <c r="A4" t="s">
        <v>5</v>
      </c>
      <c r="B4">
        <v>75</v>
      </c>
      <c r="C4">
        <v>155</v>
      </c>
      <c r="D4">
        <v>24</v>
      </c>
      <c r="E4">
        <v>77</v>
      </c>
      <c r="H4" s="3" t="s">
        <v>5</v>
      </c>
      <c r="I4" s="22">
        <v>1.3139272202716299</v>
      </c>
      <c r="J4" s="24">
        <v>1.0764818011796899</v>
      </c>
      <c r="K4" s="25">
        <v>0.83839571612062902</v>
      </c>
      <c r="L4" s="23">
        <v>0.76007688336119295</v>
      </c>
    </row>
    <row r="5" spans="1:12" ht="17" thickTop="1" thickBot="1">
      <c r="A5" t="s">
        <v>2</v>
      </c>
      <c r="B5">
        <v>152</v>
      </c>
      <c r="C5">
        <v>385</v>
      </c>
      <c r="D5">
        <v>57</v>
      </c>
      <c r="E5">
        <v>217</v>
      </c>
      <c r="H5" s="3" t="s">
        <v>2</v>
      </c>
      <c r="I5" s="24">
        <v>1.08682788830754</v>
      </c>
      <c r="J5" s="24">
        <v>1.0912967529798601</v>
      </c>
      <c r="K5" s="24">
        <v>0.81268043444553595</v>
      </c>
      <c r="L5" s="24">
        <v>0.87424603745871599</v>
      </c>
    </row>
    <row r="6" spans="1:12" ht="17" thickTop="1" thickBot="1">
      <c r="A6" t="s">
        <v>50</v>
      </c>
      <c r="B6">
        <v>41</v>
      </c>
      <c r="C6">
        <v>128</v>
      </c>
      <c r="D6">
        <v>70</v>
      </c>
      <c r="E6">
        <v>92</v>
      </c>
      <c r="H6" s="3" t="s">
        <v>50</v>
      </c>
      <c r="I6" s="25">
        <v>0.71828021374849205</v>
      </c>
      <c r="J6" s="24">
        <v>0.88896561645806405</v>
      </c>
      <c r="K6" s="22">
        <v>2.4453208386851699</v>
      </c>
      <c r="L6" s="23">
        <v>0.90814380869129596</v>
      </c>
    </row>
    <row r="7" spans="1:12" ht="17" thickTop="1" thickBot="1">
      <c r="A7" t="s">
        <v>4</v>
      </c>
      <c r="B7">
        <v>65</v>
      </c>
      <c r="C7">
        <v>172</v>
      </c>
      <c r="D7">
        <v>16</v>
      </c>
      <c r="E7">
        <v>205</v>
      </c>
      <c r="H7" s="3" t="s">
        <v>4</v>
      </c>
      <c r="I7" s="23">
        <v>0.82297362865048496</v>
      </c>
      <c r="J7" s="24">
        <v>0.86330838012060696</v>
      </c>
      <c r="K7" s="23">
        <v>0.40394320529247202</v>
      </c>
      <c r="L7" s="22">
        <v>1.46245723701224</v>
      </c>
    </row>
    <row r="8" spans="1:12" ht="15" thickTop="1"/>
    <row r="10" spans="1:12" ht="15">
      <c r="H10" s="26" t="s">
        <v>43</v>
      </c>
      <c r="J10" s="25" t="s">
        <v>51</v>
      </c>
      <c r="K10" s="23" t="s">
        <v>52</v>
      </c>
    </row>
    <row r="11" spans="1:12">
      <c r="H11">
        <f>(I4+K6+L7)/3</f>
        <v>1.7405684319896799</v>
      </c>
      <c r="J11">
        <f>(I6+K4)/2</f>
        <v>0.77833796493456053</v>
      </c>
      <c r="K11">
        <f>(I7+K7+L6+L4)/4</f>
        <v>0.72378438149886148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Samoan</vt:lpstr>
      <vt:lpstr>Tongan</vt:lpstr>
      <vt:lpstr>POC</vt:lpstr>
      <vt:lpstr>Hawaiian</vt:lpstr>
      <vt:lpstr>Fijian</vt:lpstr>
      <vt:lpstr>PMP</vt:lpstr>
      <vt:lpstr>PAN Chretien65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Alderete</cp:lastModifiedBy>
  <cp:lastPrinted>2015-08-18T18:41:12Z</cp:lastPrinted>
  <dcterms:created xsi:type="dcterms:W3CDTF">2015-06-26T18:43:53Z</dcterms:created>
  <dcterms:modified xsi:type="dcterms:W3CDTF">2016-03-29T00:41:52Z</dcterms:modified>
</cp:coreProperties>
</file>