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00" windowWidth="11100" windowHeight="8640" activeTab="0"/>
  </bookViews>
  <sheets>
    <sheet name="Sheet1" sheetId="1" r:id="rId1"/>
  </sheets>
  <definedNames>
    <definedName name="alpha">'Sheet1'!$E$5</definedName>
    <definedName name="h">'Sheet1'!$E$40</definedName>
    <definedName name="K">'Sheet1'!$E$11</definedName>
    <definedName name="par">'Sheet1'!$E$41</definedName>
    <definedName name="recov">'Sheet1'!$E$42</definedName>
    <definedName name="rf">'Sheet1'!$E$9</definedName>
    <definedName name="S0">'Sheet1'!$E$8</definedName>
    <definedName name="sigma">'Sheet1'!$E$6</definedName>
    <definedName name="T">'Sheet1'!$E$7</definedName>
    <definedName name="Tmat">'Sheet1'!$E$43</definedName>
    <definedName name="X">'Sheet1'!$E$10</definedName>
  </definedNames>
  <calcPr calcMode="autoNoTable" fullCalcOnLoad="1"/>
</workbook>
</file>

<file path=xl/comments1.xml><?xml version="1.0" encoding="utf-8"?>
<comments xmlns="http://schemas.openxmlformats.org/spreadsheetml/2006/main">
  <authors>
    <author>R. Jones</author>
  </authors>
  <commentList>
    <comment ref="E5" authorId="0">
      <text>
        <r>
          <rPr>
            <b/>
            <sz val="8"/>
            <rFont val="Tahoma"/>
            <family val="2"/>
          </rPr>
          <t>These cells are input data.  Note names attached to these cells for clarity of formulas.</t>
        </r>
      </text>
    </comment>
    <comment ref="H5" authorId="0">
      <text>
        <r>
          <rPr>
            <b/>
            <sz val="8"/>
            <rFont val="Tahoma"/>
            <family val="2"/>
          </rPr>
          <t>These computed from inputs using Ito's lemma</t>
        </r>
      </text>
    </comment>
    <comment ref="H7" authorId="0">
      <text>
        <r>
          <rPr>
            <b/>
            <sz val="8"/>
            <rFont val="Tahoma"/>
            <family val="2"/>
          </rPr>
          <t>This uses rf for drift under Risk-neutral
probabilities</t>
        </r>
      </text>
    </comment>
    <comment ref="E16" authorId="0">
      <text>
        <r>
          <rPr>
            <b/>
            <sz val="8"/>
            <rFont val="Tahoma"/>
            <family val="2"/>
          </rPr>
          <t>Use RN drift for valuing securities</t>
        </r>
      </text>
    </comment>
    <comment ref="E11" authorId="0">
      <text>
        <r>
          <rPr>
            <b/>
            <sz val="8"/>
            <rFont val="Tahoma"/>
            <family val="2"/>
          </rPr>
          <t>You can take either $100 or K shares of stock at maturity</t>
        </r>
      </text>
    </comment>
  </commentList>
</comments>
</file>

<file path=xl/sharedStrings.xml><?xml version="1.0" encoding="utf-8"?>
<sst xmlns="http://schemas.openxmlformats.org/spreadsheetml/2006/main" count="47" uniqueCount="45">
  <si>
    <t>Examples using Excel for Monte Carlo simulation:</t>
  </si>
  <si>
    <t>Inputs:</t>
  </si>
  <si>
    <t>volatility</t>
  </si>
  <si>
    <t>time</t>
  </si>
  <si>
    <t>drift</t>
  </si>
  <si>
    <t>alpha</t>
  </si>
  <si>
    <t>sigma</t>
  </si>
  <si>
    <t>T</t>
  </si>
  <si>
    <t>Uniform rv</t>
  </si>
  <si>
    <t>Normal rv</t>
  </si>
  <si>
    <t>initial S</t>
  </si>
  <si>
    <t>S0</t>
  </si>
  <si>
    <t>Growth factor</t>
  </si>
  <si>
    <t>Final S(T)</t>
  </si>
  <si>
    <t>StDev Norm</t>
  </si>
  <si>
    <t>Averages:</t>
  </si>
  <si>
    <r>
      <t>1. Log-normal stock price:</t>
    </r>
    <r>
      <rPr>
        <sz val="10"/>
        <rFont val="Arial"/>
        <family val="0"/>
      </rPr>
      <t xml:space="preserve">  dS = alpha * S * dt + sigma * S * dz</t>
    </r>
  </si>
  <si>
    <t>interest rate</t>
  </si>
  <si>
    <t>rf</t>
  </si>
  <si>
    <t>Mean Norm RN</t>
  </si>
  <si>
    <t>Mean Norm obj</t>
  </si>
  <si>
    <t>Call option pays</t>
  </si>
  <si>
    <t>exercise price</t>
  </si>
  <si>
    <t>X</t>
  </si>
  <si>
    <t>Option value:</t>
  </si>
  <si>
    <t>Conv bond pays</t>
  </si>
  <si>
    <t>shares/bond</t>
  </si>
  <si>
    <t>K</t>
  </si>
  <si>
    <t>Bond value:</t>
  </si>
  <si>
    <t>St. error:</t>
  </si>
  <si>
    <r>
      <t xml:space="preserve">2. Value call option and a convertible bond: </t>
    </r>
    <r>
      <rPr>
        <sz val="10"/>
        <rFont val="Arial"/>
        <family val="2"/>
      </rPr>
      <t xml:space="preserve"> use multiple copy of first row</t>
    </r>
  </si>
  <si>
    <t>3. Simulate Poisson arriving default times:</t>
  </si>
  <si>
    <t>default intensity</t>
  </si>
  <si>
    <t>h</t>
  </si>
  <si>
    <t>par value</t>
  </si>
  <si>
    <t>par</t>
  </si>
  <si>
    <t>recovery rate</t>
  </si>
  <si>
    <t>recov</t>
  </si>
  <si>
    <t>Exponen. Rv</t>
  </si>
  <si>
    <t>Default time</t>
  </si>
  <si>
    <t>maturity</t>
  </si>
  <si>
    <t>Tmat</t>
  </si>
  <si>
    <t>Def indicator</t>
  </si>
  <si>
    <t>PV bond pay</t>
  </si>
  <si>
    <t>Yield to mat: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</si>
</sst>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"/>
    <numFmt numFmtId="173" formatCode="0.0000"/>
  </numFmts>
  <fonts count="39">
    <font>
      <sz val="10"/>
      <name val="Arial"/>
      <family val="0"/>
    </font>
    <font>
      <sz val="8"/>
      <name val="Arial"/>
      <family val="2"/>
    </font>
    <font>
      <b/>
      <sz val="8"/>
      <name val="Tahoma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2" fontId="0" fillId="0" borderId="0" xfId="0" applyNumberFormat="1" applyAlignment="1">
      <alignment/>
    </xf>
    <xf numFmtId="172" fontId="0" fillId="0" borderId="0" xfId="0" applyNumberFormat="1" applyAlignment="1">
      <alignment/>
    </xf>
    <xf numFmtId="2" fontId="0" fillId="33" borderId="0" xfId="0" applyNumberFormat="1" applyFill="1" applyAlignment="1">
      <alignment/>
    </xf>
    <xf numFmtId="0" fontId="3" fillId="0" borderId="0" xfId="0" applyFont="1" applyAlignment="1">
      <alignment/>
    </xf>
    <xf numFmtId="173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5"/>
  <sheetViews>
    <sheetView tabSelected="1" zoomScalePageLayoutView="0" workbookViewId="0" topLeftCell="A1">
      <selection activeCell="I6" sqref="I6"/>
    </sheetView>
  </sheetViews>
  <sheetFormatPr defaultColWidth="12.7109375" defaultRowHeight="12.75"/>
  <cols>
    <col min="1" max="2" width="12.7109375" style="0" customWidth="1"/>
    <col min="3" max="3" width="14.140625" style="0" bestFit="1" customWidth="1"/>
    <col min="4" max="6" width="12.7109375" style="0" customWidth="1"/>
    <col min="7" max="7" width="14.421875" style="0" bestFit="1" customWidth="1"/>
    <col min="8" max="8" width="14.28125" style="0" bestFit="1" customWidth="1"/>
  </cols>
  <sheetData>
    <row r="1" ht="12.75">
      <c r="A1" s="4" t="s">
        <v>0</v>
      </c>
    </row>
    <row r="3" ht="12.75">
      <c r="A3" s="4" t="s">
        <v>16</v>
      </c>
    </row>
    <row r="5" spans="2:8" ht="12.75">
      <c r="B5" t="s">
        <v>1</v>
      </c>
      <c r="C5" t="s">
        <v>4</v>
      </c>
      <c r="D5" t="s">
        <v>5</v>
      </c>
      <c r="E5" s="3">
        <v>0.1</v>
      </c>
      <c r="G5" t="s">
        <v>20</v>
      </c>
      <c r="H5" s="2">
        <f>(alpha-sigma^2/2)*T</f>
        <v>0.08250000000000002</v>
      </c>
    </row>
    <row r="6" spans="3:8" ht="12.75">
      <c r="C6" t="s">
        <v>2</v>
      </c>
      <c r="D6" t="s">
        <v>6</v>
      </c>
      <c r="E6" s="3">
        <v>0.3</v>
      </c>
      <c r="G6" t="s">
        <v>14</v>
      </c>
      <c r="H6" s="2">
        <f>sigma*SQRT(T)</f>
        <v>0.36742346141747667</v>
      </c>
    </row>
    <row r="7" spans="3:8" ht="12.75">
      <c r="C7" t="s">
        <v>3</v>
      </c>
      <c r="D7" t="s">
        <v>7</v>
      </c>
      <c r="E7" s="3">
        <v>1.5</v>
      </c>
      <c r="G7" t="s">
        <v>19</v>
      </c>
      <c r="H7" s="2">
        <f>(rf-sigma^2/2)*T</f>
        <v>0.007500000000000007</v>
      </c>
    </row>
    <row r="8" spans="3:5" ht="12.75">
      <c r="C8" t="s">
        <v>10</v>
      </c>
      <c r="D8" t="s">
        <v>11</v>
      </c>
      <c r="E8" s="3">
        <v>10</v>
      </c>
    </row>
    <row r="9" spans="3:5" ht="12.75">
      <c r="C9" t="s">
        <v>17</v>
      </c>
      <c r="D9" t="s">
        <v>18</v>
      </c>
      <c r="E9" s="3">
        <v>0.05</v>
      </c>
    </row>
    <row r="10" spans="3:5" ht="12.75">
      <c r="C10" t="s">
        <v>22</v>
      </c>
      <c r="D10" t="s">
        <v>23</v>
      </c>
      <c r="E10" s="3">
        <v>11</v>
      </c>
    </row>
    <row r="11" spans="3:5" ht="12.75">
      <c r="C11" t="s">
        <v>26</v>
      </c>
      <c r="D11" t="s">
        <v>27</v>
      </c>
      <c r="E11" s="3">
        <v>9</v>
      </c>
    </row>
    <row r="13" ht="12.75">
      <c r="A13" s="4" t="s">
        <v>30</v>
      </c>
    </row>
    <row r="15" spans="3:8" ht="12.75">
      <c r="C15" t="s">
        <v>8</v>
      </c>
      <c r="D15" t="s">
        <v>9</v>
      </c>
      <c r="E15" t="s">
        <v>12</v>
      </c>
      <c r="F15" t="s">
        <v>13</v>
      </c>
      <c r="G15" t="s">
        <v>21</v>
      </c>
      <c r="H15" t="s">
        <v>25</v>
      </c>
    </row>
    <row r="16" spans="2:8" ht="12.75">
      <c r="B16">
        <v>1</v>
      </c>
      <c r="C16" s="2">
        <f ca="1">RAND()</f>
        <v>0.5886176161517671</v>
      </c>
      <c r="D16" s="2">
        <f>NORMSINV(C16)</f>
        <v>0.22399040701877027</v>
      </c>
      <c r="E16" s="2">
        <f>EXP($H$7+$H$6*D16)</f>
        <v>1.0939547385147796</v>
      </c>
      <c r="F16" s="1">
        <f aca="true" t="shared" si="0" ref="F16:F30">S0*E16</f>
        <v>10.939547385147797</v>
      </c>
      <c r="G16" s="1">
        <f aca="true" t="shared" si="1" ref="G16:G30">MAX(0,F16-X)</f>
        <v>0</v>
      </c>
      <c r="H16" s="1">
        <f aca="true" t="shared" si="2" ref="H16:H30">MAX(100,K*F16)</f>
        <v>100</v>
      </c>
    </row>
    <row r="17" spans="2:8" ht="12.75">
      <c r="B17">
        <v>2</v>
      </c>
      <c r="C17" s="2">
        <f aca="true" ca="1" t="shared" si="3" ref="C17:C30">RAND()</f>
        <v>0.7895117520473802</v>
      </c>
      <c r="D17" s="2">
        <f aca="true" t="shared" si="4" ref="D17:D30">NORMSINV(C17)</f>
        <v>0.8047282810139327</v>
      </c>
      <c r="E17" s="2">
        <f aca="true" t="shared" si="5" ref="E17:E30">EXP($H$7+$H$6*D17)</f>
        <v>1.3541528427578602</v>
      </c>
      <c r="F17" s="1">
        <f t="shared" si="0"/>
        <v>13.541528427578601</v>
      </c>
      <c r="G17" s="1">
        <f t="shared" si="1"/>
        <v>2.5415284275786014</v>
      </c>
      <c r="H17" s="1">
        <f t="shared" si="2"/>
        <v>121.87375584820741</v>
      </c>
    </row>
    <row r="18" spans="2:8" ht="12.75">
      <c r="B18">
        <v>3</v>
      </c>
      <c r="C18" s="2">
        <f ca="1" t="shared" si="3"/>
        <v>0.18912626392123588</v>
      </c>
      <c r="D18" s="2">
        <f t="shared" si="4"/>
        <v>-0.8811206382959929</v>
      </c>
      <c r="E18" s="2">
        <f t="shared" si="5"/>
        <v>0.7288812935644872</v>
      </c>
      <c r="F18" s="1">
        <f t="shared" si="0"/>
        <v>7.288812935644872</v>
      </c>
      <c r="G18" s="1">
        <f t="shared" si="1"/>
        <v>0</v>
      </c>
      <c r="H18" s="1">
        <f t="shared" si="2"/>
        <v>100</v>
      </c>
    </row>
    <row r="19" spans="2:8" ht="12.75">
      <c r="B19">
        <v>4</v>
      </c>
      <c r="C19" s="2">
        <f ca="1" t="shared" si="3"/>
        <v>0.9150413300365376</v>
      </c>
      <c r="D19" s="2">
        <f t="shared" si="4"/>
        <v>1.3724694596121672</v>
      </c>
      <c r="E19" s="2">
        <f t="shared" si="5"/>
        <v>1.6682538482216038</v>
      </c>
      <c r="F19" s="1">
        <f t="shared" si="0"/>
        <v>16.68253848221604</v>
      </c>
      <c r="G19" s="1">
        <f t="shared" si="1"/>
        <v>5.682538482216039</v>
      </c>
      <c r="H19" s="1">
        <f t="shared" si="2"/>
        <v>150.14284633994436</v>
      </c>
    </row>
    <row r="20" spans="2:8" ht="12.75">
      <c r="B20">
        <v>5</v>
      </c>
      <c r="C20" s="2">
        <f ca="1" t="shared" si="3"/>
        <v>0.3248211507916885</v>
      </c>
      <c r="D20" s="2">
        <f t="shared" si="4"/>
        <v>-0.4542591675085248</v>
      </c>
      <c r="E20" s="2">
        <f t="shared" si="5"/>
        <v>0.8526505597790714</v>
      </c>
      <c r="F20" s="1">
        <f t="shared" si="0"/>
        <v>8.526505597790715</v>
      </c>
      <c r="G20" s="1">
        <f t="shared" si="1"/>
        <v>0</v>
      </c>
      <c r="H20" s="1">
        <f t="shared" si="2"/>
        <v>100</v>
      </c>
    </row>
    <row r="21" spans="2:8" ht="12.75">
      <c r="B21">
        <v>6</v>
      </c>
      <c r="C21" s="2">
        <f ca="1" t="shared" si="3"/>
        <v>0.6138376021583072</v>
      </c>
      <c r="D21" s="2">
        <f t="shared" si="4"/>
        <v>0.28933530753580816</v>
      </c>
      <c r="E21" s="2">
        <f t="shared" si="5"/>
        <v>1.120537611274001</v>
      </c>
      <c r="F21" s="1">
        <f t="shared" si="0"/>
        <v>11.20537611274001</v>
      </c>
      <c r="G21" s="1">
        <f t="shared" si="1"/>
        <v>0.20537611274001044</v>
      </c>
      <c r="H21" s="1">
        <f t="shared" si="2"/>
        <v>100.8483850146601</v>
      </c>
    </row>
    <row r="22" spans="2:8" ht="12.75">
      <c r="B22">
        <v>7</v>
      </c>
      <c r="C22" s="2">
        <f ca="1" t="shared" si="3"/>
        <v>0.09314485579672227</v>
      </c>
      <c r="D22" s="2">
        <f t="shared" si="4"/>
        <v>-1.32163503346754</v>
      </c>
      <c r="E22" s="2">
        <f t="shared" si="5"/>
        <v>0.61996037224024</v>
      </c>
      <c r="F22" s="1">
        <f t="shared" si="0"/>
        <v>6.199603722402401</v>
      </c>
      <c r="G22" s="1">
        <f t="shared" si="1"/>
        <v>0</v>
      </c>
      <c r="H22" s="1">
        <f t="shared" si="2"/>
        <v>100</v>
      </c>
    </row>
    <row r="23" spans="2:8" ht="12.75">
      <c r="B23">
        <v>8</v>
      </c>
      <c r="C23" s="2">
        <f ca="1" t="shared" si="3"/>
        <v>0.16653885400680046</v>
      </c>
      <c r="D23" s="2">
        <f t="shared" si="4"/>
        <v>-0.9679332483958372</v>
      </c>
      <c r="E23" s="2">
        <f t="shared" si="5"/>
        <v>0.7059990518018542</v>
      </c>
      <c r="F23" s="1">
        <f t="shared" si="0"/>
        <v>7.059990518018542</v>
      </c>
      <c r="G23" s="1">
        <f t="shared" si="1"/>
        <v>0</v>
      </c>
      <c r="H23" s="1">
        <f t="shared" si="2"/>
        <v>100</v>
      </c>
    </row>
    <row r="24" spans="2:8" ht="12.75">
      <c r="B24">
        <v>9</v>
      </c>
      <c r="C24" s="2">
        <f ca="1" t="shared" si="3"/>
        <v>0.8119255781681927</v>
      </c>
      <c r="D24" s="2">
        <f t="shared" si="4"/>
        <v>0.8850144393268338</v>
      </c>
      <c r="E24" s="2">
        <f t="shared" si="5"/>
        <v>1.3946940450891814</v>
      </c>
      <c r="F24" s="1">
        <f t="shared" si="0"/>
        <v>13.946940450891814</v>
      </c>
      <c r="G24" s="1">
        <f t="shared" si="1"/>
        <v>2.9469404508918142</v>
      </c>
      <c r="H24" s="1">
        <f t="shared" si="2"/>
        <v>125.52246405802633</v>
      </c>
    </row>
    <row r="25" spans="2:8" ht="12.75">
      <c r="B25">
        <v>10</v>
      </c>
      <c r="C25" s="2">
        <f ca="1" t="shared" si="3"/>
        <v>0.05301240120200501</v>
      </c>
      <c r="D25" s="2">
        <f t="shared" si="4"/>
        <v>-1.6163215847808723</v>
      </c>
      <c r="E25" s="2">
        <f t="shared" si="5"/>
        <v>0.5563406617071578</v>
      </c>
      <c r="F25" s="1">
        <f t="shared" si="0"/>
        <v>5.563406617071578</v>
      </c>
      <c r="G25" s="1">
        <f t="shared" si="1"/>
        <v>0</v>
      </c>
      <c r="H25" s="1">
        <f t="shared" si="2"/>
        <v>100</v>
      </c>
    </row>
    <row r="26" spans="2:8" ht="12.75">
      <c r="B26">
        <v>11</v>
      </c>
      <c r="C26" s="2">
        <f ca="1" t="shared" si="3"/>
        <v>0.4744394554944229</v>
      </c>
      <c r="D26" s="2">
        <f t="shared" si="4"/>
        <v>-0.06411468245843638</v>
      </c>
      <c r="E26" s="2">
        <f t="shared" si="5"/>
        <v>0.9840709916401068</v>
      </c>
      <c r="F26" s="1">
        <f t="shared" si="0"/>
        <v>9.840709916401067</v>
      </c>
      <c r="G26" s="1">
        <f t="shared" si="1"/>
        <v>0</v>
      </c>
      <c r="H26" s="1">
        <f t="shared" si="2"/>
        <v>100</v>
      </c>
    </row>
    <row r="27" spans="2:8" ht="12.75">
      <c r="B27">
        <v>12</v>
      </c>
      <c r="C27" s="2">
        <f ca="1" t="shared" si="3"/>
        <v>0.48250401986885505</v>
      </c>
      <c r="D27" s="2">
        <f t="shared" si="4"/>
        <v>-0.043869986279253176</v>
      </c>
      <c r="E27" s="2">
        <f t="shared" si="5"/>
        <v>0.9914181737029878</v>
      </c>
      <c r="F27" s="1">
        <f t="shared" si="0"/>
        <v>9.914181737029878</v>
      </c>
      <c r="G27" s="1">
        <f t="shared" si="1"/>
        <v>0</v>
      </c>
      <c r="H27" s="1">
        <f t="shared" si="2"/>
        <v>100</v>
      </c>
    </row>
    <row r="28" spans="2:8" ht="12.75">
      <c r="B28">
        <v>13</v>
      </c>
      <c r="C28" s="2">
        <f ca="1" t="shared" si="3"/>
        <v>0.42574436647682656</v>
      </c>
      <c r="D28" s="2">
        <f t="shared" si="4"/>
        <v>-0.18721924925296624</v>
      </c>
      <c r="E28" s="2">
        <f t="shared" si="5"/>
        <v>0.9405516213577939</v>
      </c>
      <c r="F28" s="1">
        <f t="shared" si="0"/>
        <v>9.40551621357794</v>
      </c>
      <c r="G28" s="1">
        <f t="shared" si="1"/>
        <v>0</v>
      </c>
      <c r="H28" s="1">
        <f t="shared" si="2"/>
        <v>100</v>
      </c>
    </row>
    <row r="29" spans="2:8" ht="12.75">
      <c r="B29">
        <v>14</v>
      </c>
      <c r="C29" s="2">
        <f ca="1" t="shared" si="3"/>
        <v>0.05682738251181685</v>
      </c>
      <c r="D29" s="2">
        <f t="shared" si="4"/>
        <v>-1.5819772459618142</v>
      </c>
      <c r="E29" s="2">
        <f t="shared" si="5"/>
        <v>0.563405559627581</v>
      </c>
      <c r="F29" s="1">
        <f t="shared" si="0"/>
        <v>5.63405559627581</v>
      </c>
      <c r="G29" s="1">
        <f t="shared" si="1"/>
        <v>0</v>
      </c>
      <c r="H29" s="1">
        <f t="shared" si="2"/>
        <v>100</v>
      </c>
    </row>
    <row r="30" spans="2:8" ht="12.75">
      <c r="B30">
        <v>15</v>
      </c>
      <c r="C30" s="2">
        <f ca="1" t="shared" si="3"/>
        <v>0.27653188001521145</v>
      </c>
      <c r="D30" s="2">
        <f t="shared" si="4"/>
        <v>-0.5931754209557885</v>
      </c>
      <c r="E30" s="2">
        <f t="shared" si="5"/>
        <v>0.8102223470972928</v>
      </c>
      <c r="F30" s="1">
        <f t="shared" si="0"/>
        <v>8.102223470972929</v>
      </c>
      <c r="G30" s="1">
        <f t="shared" si="1"/>
        <v>0</v>
      </c>
      <c r="H30" s="1">
        <f t="shared" si="2"/>
        <v>100</v>
      </c>
    </row>
    <row r="31" ht="12.75">
      <c r="H31" s="1"/>
    </row>
    <row r="32" spans="2:8" ht="12.75">
      <c r="B32" t="s">
        <v>15</v>
      </c>
      <c r="C32" s="2">
        <f aca="true" t="shared" si="6" ref="C32:H32">AVERAGE(C16:C30)</f>
        <v>0.41744163390985134</v>
      </c>
      <c r="D32" s="2">
        <f t="shared" si="6"/>
        <v>-0.27573922418996755</v>
      </c>
      <c r="E32" s="2">
        <f t="shared" si="6"/>
        <v>0.9590062478917332</v>
      </c>
      <c r="F32" s="1">
        <f t="shared" si="6"/>
        <v>9.59006247891733</v>
      </c>
      <c r="G32" s="1">
        <f t="shared" si="6"/>
        <v>0.7584255648950976</v>
      </c>
      <c r="H32" s="1">
        <f t="shared" si="6"/>
        <v>106.55916341738921</v>
      </c>
    </row>
    <row r="33" spans="3:8" ht="12.75">
      <c r="C33" s="2"/>
      <c r="D33" s="2"/>
      <c r="E33" s="2"/>
      <c r="F33" s="1"/>
      <c r="G33" s="1"/>
      <c r="H33" s="1"/>
    </row>
    <row r="34" spans="3:8" ht="12.75">
      <c r="C34" s="2"/>
      <c r="D34" s="2"/>
      <c r="E34" s="2"/>
      <c r="F34" s="1"/>
      <c r="G34" t="s">
        <v>24</v>
      </c>
      <c r="H34" s="1" t="s">
        <v>28</v>
      </c>
    </row>
    <row r="35" spans="7:8" ht="12.75">
      <c r="G35" s="1">
        <f>G32*EXP(-rf*T)</f>
        <v>0.70362437769648</v>
      </c>
      <c r="H35" s="1">
        <f>H32*EXP(-rf*T)</f>
        <v>98.85956976910266</v>
      </c>
    </row>
    <row r="36" spans="6:8" ht="12.75">
      <c r="F36" t="s">
        <v>29</v>
      </c>
      <c r="G36" s="1">
        <f>STDEV(G16:G30)*EXP(-rf*T)/SQRT(15)</f>
        <v>0.3990329789270027</v>
      </c>
      <c r="H36" s="1">
        <f>STDEV(H16:H30)*EXP(-rf*T)/SQRT(15)</f>
        <v>3.506273565518843</v>
      </c>
    </row>
    <row r="38" ht="12.75">
      <c r="A38" s="4" t="s">
        <v>31</v>
      </c>
    </row>
    <row r="40" spans="3:9" ht="12.75">
      <c r="C40" t="s">
        <v>32</v>
      </c>
      <c r="D40" t="s">
        <v>33</v>
      </c>
      <c r="E40">
        <v>0.08</v>
      </c>
      <c r="H40" t="s">
        <v>28</v>
      </c>
      <c r="I40" t="s">
        <v>44</v>
      </c>
    </row>
    <row r="41" spans="3:9" ht="12.75">
      <c r="C41" t="s">
        <v>34</v>
      </c>
      <c r="D41" t="s">
        <v>35</v>
      </c>
      <c r="E41">
        <v>100</v>
      </c>
      <c r="H41" s="1">
        <f>AVERAGE(G46:G65)</f>
        <v>52.73052573461183</v>
      </c>
      <c r="I41" s="5">
        <f>LOG(par/H41)/Tmat</f>
        <v>0.0555875797276285</v>
      </c>
    </row>
    <row r="42" spans="3:5" ht="12.75">
      <c r="C42" t="s">
        <v>36</v>
      </c>
      <c r="D42" t="s">
        <v>37</v>
      </c>
      <c r="E42">
        <v>0.3</v>
      </c>
    </row>
    <row r="43" spans="3:5" ht="12.75">
      <c r="C43" t="s">
        <v>40</v>
      </c>
      <c r="D43" t="s">
        <v>41</v>
      </c>
      <c r="E43">
        <v>5</v>
      </c>
    </row>
    <row r="45" spans="3:7" ht="12.75">
      <c r="C45" t="s">
        <v>8</v>
      </c>
      <c r="D45" t="s">
        <v>38</v>
      </c>
      <c r="E45" t="s">
        <v>39</v>
      </c>
      <c r="F45" t="s">
        <v>42</v>
      </c>
      <c r="G45" t="s">
        <v>43</v>
      </c>
    </row>
    <row r="46" spans="2:7" ht="12.75">
      <c r="B46">
        <v>1</v>
      </c>
      <c r="C46" s="2">
        <f ca="1">RAND()</f>
        <v>0.04377664883400234</v>
      </c>
      <c r="D46" s="2">
        <f>-LOG(C46)</f>
        <v>1.3587574873684873</v>
      </c>
      <c r="E46" s="2">
        <f aca="true" t="shared" si="7" ref="E46:E65">D46/h</f>
        <v>16.98446859210609</v>
      </c>
      <c r="F46">
        <f aca="true" t="shared" si="8" ref="F46:F65">IF(E46&lt;Tmat,1,0)</f>
        <v>0</v>
      </c>
      <c r="G46" s="1">
        <f aca="true" t="shared" si="9" ref="G46:G65">100*EXP(-rf*Tmat)*(1-F46)+100*EXP(-rf*E46)*recov*F46</f>
        <v>77.8800783071405</v>
      </c>
    </row>
    <row r="47" spans="2:7" ht="12.75">
      <c r="B47">
        <v>2</v>
      </c>
      <c r="C47" s="2">
        <f aca="true" ca="1" t="shared" si="10" ref="C47:C65">RAND()</f>
        <v>0.346903818990131</v>
      </c>
      <c r="D47" s="2">
        <f aca="true" t="shared" si="11" ref="D47:D65">-LOG(C47)</f>
        <v>0.459790919076329</v>
      </c>
      <c r="E47" s="2">
        <f t="shared" si="7"/>
        <v>5.747386488454112</v>
      </c>
      <c r="F47">
        <f t="shared" si="8"/>
        <v>0</v>
      </c>
      <c r="G47" s="1">
        <f t="shared" si="9"/>
        <v>77.8800783071405</v>
      </c>
    </row>
    <row r="48" spans="2:7" ht="12.75">
      <c r="B48">
        <v>3</v>
      </c>
      <c r="C48" s="2">
        <f ca="1" t="shared" si="10"/>
        <v>0.2583586763882071</v>
      </c>
      <c r="D48" s="2">
        <f t="shared" si="11"/>
        <v>0.5877769490815522</v>
      </c>
      <c r="E48" s="2">
        <f t="shared" si="7"/>
        <v>7.347211863519402</v>
      </c>
      <c r="F48">
        <f t="shared" si="8"/>
        <v>0</v>
      </c>
      <c r="G48" s="1">
        <f t="shared" si="9"/>
        <v>77.8800783071405</v>
      </c>
    </row>
    <row r="49" spans="2:7" ht="12.75">
      <c r="B49">
        <v>4</v>
      </c>
      <c r="C49" s="2">
        <f ca="1" t="shared" si="10"/>
        <v>0.04148071569045686</v>
      </c>
      <c r="D49" s="2">
        <f t="shared" si="11"/>
        <v>1.3821537590878479</v>
      </c>
      <c r="E49" s="2">
        <f t="shared" si="7"/>
        <v>17.276921988598097</v>
      </c>
      <c r="F49">
        <f t="shared" si="8"/>
        <v>0</v>
      </c>
      <c r="G49" s="1">
        <f t="shared" si="9"/>
        <v>77.8800783071405</v>
      </c>
    </row>
    <row r="50" spans="2:7" ht="12.75">
      <c r="B50">
        <v>5</v>
      </c>
      <c r="C50" s="2">
        <f ca="1" t="shared" si="10"/>
        <v>0.2327150283194941</v>
      </c>
      <c r="D50" s="2">
        <f t="shared" si="11"/>
        <v>0.6331755698482843</v>
      </c>
      <c r="E50" s="2">
        <f t="shared" si="7"/>
        <v>7.9146946231035535</v>
      </c>
      <c r="F50">
        <f t="shared" si="8"/>
        <v>0</v>
      </c>
      <c r="G50" s="1">
        <f t="shared" si="9"/>
        <v>77.8800783071405</v>
      </c>
    </row>
    <row r="51" spans="2:7" ht="12.75">
      <c r="B51">
        <v>6</v>
      </c>
      <c r="C51" s="2">
        <f ca="1" t="shared" si="10"/>
        <v>0.7288863528510943</v>
      </c>
      <c r="D51" s="2">
        <f t="shared" si="11"/>
        <v>0.1373401811158331</v>
      </c>
      <c r="E51" s="2">
        <f t="shared" si="7"/>
        <v>1.7167522639479138</v>
      </c>
      <c r="F51">
        <f t="shared" si="8"/>
        <v>1</v>
      </c>
      <c r="G51" s="1">
        <f t="shared" si="9"/>
        <v>27.532297455370212</v>
      </c>
    </row>
    <row r="52" spans="2:7" ht="12.75">
      <c r="B52">
        <v>7</v>
      </c>
      <c r="C52" s="2">
        <f ca="1" t="shared" si="10"/>
        <v>0.6498951455835087</v>
      </c>
      <c r="D52" s="2">
        <f t="shared" si="11"/>
        <v>0.1871567069999526</v>
      </c>
      <c r="E52" s="2">
        <f t="shared" si="7"/>
        <v>2.3394588374994076</v>
      </c>
      <c r="F52">
        <f t="shared" si="8"/>
        <v>1</v>
      </c>
      <c r="G52" s="1">
        <f t="shared" si="9"/>
        <v>26.6882779198934</v>
      </c>
    </row>
    <row r="53" spans="2:7" ht="12.75">
      <c r="B53">
        <v>8</v>
      </c>
      <c r="C53" s="2">
        <f ca="1" t="shared" si="10"/>
        <v>0.17556829832071608</v>
      </c>
      <c r="D53" s="2">
        <f t="shared" si="11"/>
        <v>0.7555539002027517</v>
      </c>
      <c r="E53" s="2">
        <f t="shared" si="7"/>
        <v>9.444423752534396</v>
      </c>
      <c r="F53">
        <f t="shared" si="8"/>
        <v>0</v>
      </c>
      <c r="G53" s="1">
        <f t="shared" si="9"/>
        <v>77.8800783071405</v>
      </c>
    </row>
    <row r="54" spans="2:7" ht="12.75">
      <c r="B54">
        <v>9</v>
      </c>
      <c r="C54" s="2">
        <f ca="1" t="shared" si="10"/>
        <v>0.11752705306273459</v>
      </c>
      <c r="D54" s="2">
        <f t="shared" si="11"/>
        <v>0.9298621534472726</v>
      </c>
      <c r="E54" s="2">
        <f t="shared" si="7"/>
        <v>11.623276918090907</v>
      </c>
      <c r="F54">
        <f t="shared" si="8"/>
        <v>0</v>
      </c>
      <c r="G54" s="1">
        <f t="shared" si="9"/>
        <v>77.8800783071405</v>
      </c>
    </row>
    <row r="55" spans="2:7" ht="12.75">
      <c r="B55">
        <v>10</v>
      </c>
      <c r="C55" s="2">
        <f ca="1" t="shared" si="10"/>
        <v>0.6688453744634661</v>
      </c>
      <c r="D55" s="2">
        <f t="shared" si="11"/>
        <v>0.17467427203634828</v>
      </c>
      <c r="E55" s="2">
        <f t="shared" si="7"/>
        <v>2.1834284004543534</v>
      </c>
      <c r="F55">
        <f t="shared" si="8"/>
        <v>1</v>
      </c>
      <c r="G55" s="1">
        <f t="shared" si="9"/>
        <v>26.897301393722287</v>
      </c>
    </row>
    <row r="56" spans="2:7" ht="12.75">
      <c r="B56">
        <v>11</v>
      </c>
      <c r="C56" s="2">
        <f ca="1" t="shared" si="10"/>
        <v>0.38481667952304965</v>
      </c>
      <c r="D56" s="2">
        <f t="shared" si="11"/>
        <v>0.41474611213362556</v>
      </c>
      <c r="E56" s="2">
        <f t="shared" si="7"/>
        <v>5.18432640167032</v>
      </c>
      <c r="F56">
        <f t="shared" si="8"/>
        <v>0</v>
      </c>
      <c r="G56" s="1">
        <f t="shared" si="9"/>
        <v>77.8800783071405</v>
      </c>
    </row>
    <row r="57" spans="2:7" ht="12.75">
      <c r="B57">
        <v>12</v>
      </c>
      <c r="C57" s="2">
        <f ca="1" t="shared" si="10"/>
        <v>0.11249729016146048</v>
      </c>
      <c r="D57" s="2">
        <f t="shared" si="11"/>
        <v>0.9488579387268291</v>
      </c>
      <c r="E57" s="2">
        <f t="shared" si="7"/>
        <v>11.860724234085364</v>
      </c>
      <c r="F57">
        <f t="shared" si="8"/>
        <v>0</v>
      </c>
      <c r="G57" s="1">
        <f t="shared" si="9"/>
        <v>77.8800783071405</v>
      </c>
    </row>
    <row r="58" spans="2:7" ht="12.75">
      <c r="B58">
        <v>13</v>
      </c>
      <c r="C58" s="2">
        <f ca="1" t="shared" si="10"/>
        <v>0.38879688925901834</v>
      </c>
      <c r="D58" s="2">
        <f t="shared" si="11"/>
        <v>0.4102772184963996</v>
      </c>
      <c r="E58" s="2">
        <f t="shared" si="7"/>
        <v>5.128465231204995</v>
      </c>
      <c r="F58">
        <f t="shared" si="8"/>
        <v>0</v>
      </c>
      <c r="G58" s="1">
        <f t="shared" si="9"/>
        <v>77.8800783071405</v>
      </c>
    </row>
    <row r="59" spans="2:7" ht="12.75">
      <c r="B59">
        <v>14</v>
      </c>
      <c r="C59" s="2">
        <f ca="1" t="shared" si="10"/>
        <v>0.7175727507728373</v>
      </c>
      <c r="D59" s="2">
        <f t="shared" si="11"/>
        <v>0.1441340616218333</v>
      </c>
      <c r="E59" s="2">
        <f t="shared" si="7"/>
        <v>1.801675770272916</v>
      </c>
      <c r="F59">
        <f t="shared" si="8"/>
        <v>1</v>
      </c>
      <c r="G59" s="1">
        <f t="shared" si="9"/>
        <v>27.41563834631052</v>
      </c>
    </row>
    <row r="60" spans="2:7" ht="12.75">
      <c r="B60">
        <v>15</v>
      </c>
      <c r="C60" s="2">
        <f ca="1" t="shared" si="10"/>
        <v>0.9634257369128516</v>
      </c>
      <c r="D60" s="2">
        <f t="shared" si="11"/>
        <v>0.01618175614288945</v>
      </c>
      <c r="E60" s="2">
        <f t="shared" si="7"/>
        <v>0.2022719517861181</v>
      </c>
      <c r="F60">
        <f t="shared" si="8"/>
        <v>1</v>
      </c>
      <c r="G60" s="1">
        <f t="shared" si="9"/>
        <v>29.698121185875753</v>
      </c>
    </row>
    <row r="61" spans="2:7" ht="12.75">
      <c r="B61">
        <v>16</v>
      </c>
      <c r="C61" s="2">
        <f ca="1" t="shared" si="10"/>
        <v>0.8975905159877504</v>
      </c>
      <c r="D61" s="2">
        <f t="shared" si="11"/>
        <v>0.046921744853451124</v>
      </c>
      <c r="E61" s="2">
        <f t="shared" si="7"/>
        <v>0.586521810668139</v>
      </c>
      <c r="F61">
        <f t="shared" si="8"/>
        <v>1</v>
      </c>
      <c r="G61" s="1">
        <f t="shared" si="9"/>
        <v>29.132992391872065</v>
      </c>
    </row>
    <row r="62" spans="2:7" ht="12.75">
      <c r="B62">
        <v>17</v>
      </c>
      <c r="C62" s="2">
        <f ca="1" t="shared" si="10"/>
        <v>0.465687743186032</v>
      </c>
      <c r="D62" s="2">
        <f t="shared" si="11"/>
        <v>0.3319051924660715</v>
      </c>
      <c r="E62" s="2">
        <f t="shared" si="7"/>
        <v>4.148814905825893</v>
      </c>
      <c r="F62">
        <f t="shared" si="8"/>
        <v>1</v>
      </c>
      <c r="G62" s="1">
        <f t="shared" si="9"/>
        <v>24.379841830819462</v>
      </c>
    </row>
    <row r="63" spans="2:7" ht="12.75">
      <c r="B63">
        <v>18</v>
      </c>
      <c r="C63" s="2">
        <f ca="1" t="shared" si="10"/>
        <v>0.9112125256961932</v>
      </c>
      <c r="D63" s="2">
        <f t="shared" si="11"/>
        <v>0.04038031899551665</v>
      </c>
      <c r="E63" s="2">
        <f t="shared" si="7"/>
        <v>0.504753987443958</v>
      </c>
      <c r="F63">
        <f t="shared" si="8"/>
        <v>1</v>
      </c>
      <c r="G63" s="1">
        <f t="shared" si="9"/>
        <v>29.25234327076052</v>
      </c>
    </row>
    <row r="64" spans="2:7" ht="12.75">
      <c r="B64">
        <v>19</v>
      </c>
      <c r="C64" s="2">
        <f ca="1" t="shared" si="10"/>
        <v>0.7165622654597099</v>
      </c>
      <c r="D64" s="2">
        <f t="shared" si="11"/>
        <v>0.14474606574026166</v>
      </c>
      <c r="E64" s="2">
        <f t="shared" si="7"/>
        <v>1.8093258217532708</v>
      </c>
      <c r="F64">
        <f t="shared" si="8"/>
        <v>1</v>
      </c>
      <c r="G64" s="1">
        <f t="shared" si="9"/>
        <v>27.40515379938564</v>
      </c>
    </row>
    <row r="65" spans="2:7" ht="12.75">
      <c r="B65">
        <v>20</v>
      </c>
      <c r="C65" s="2">
        <f ca="1" t="shared" si="10"/>
        <v>0.7168137383804085</v>
      </c>
      <c r="D65" s="2">
        <f t="shared" si="11"/>
        <v>0.14459367962156647</v>
      </c>
      <c r="E65" s="2">
        <f t="shared" si="7"/>
        <v>1.8074209952695808</v>
      </c>
      <c r="F65">
        <f t="shared" si="8"/>
        <v>1</v>
      </c>
      <c r="G65" s="1">
        <f t="shared" si="9"/>
        <v>27.407764026821756</v>
      </c>
    </row>
  </sheetData>
  <sheetProtection/>
  <printOptions/>
  <pageMargins left="0.75" right="0.75" top="1" bottom="1" header="0.5" footer="0.5"/>
  <pageSetup horizontalDpi="600" verticalDpi="600" orientation="portrait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R. Jones</dc:creator>
  <cp:keywords/>
  <dc:description/>
  <cp:lastModifiedBy>RAJ</cp:lastModifiedBy>
  <cp:lastPrinted>2008-10-10T01:31:23Z</cp:lastPrinted>
  <dcterms:created xsi:type="dcterms:W3CDTF">2007-10-04T01:51:04Z</dcterms:created>
  <dcterms:modified xsi:type="dcterms:W3CDTF">2010-05-26T08:10:08Z</dcterms:modified>
  <cp:category/>
  <cp:version/>
  <cp:contentType/>
  <cp:contentStatus/>
</cp:coreProperties>
</file>