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ate1904="1" defaultThemeVersion="124226"/>
  <bookViews>
    <workbookView xWindow="3930" yWindow="630" windowWidth="19320" windowHeight="11640"/>
  </bookViews>
  <sheets>
    <sheet name="Course #" sheetId="4" r:id="rId1"/>
    <sheet name="per diem amounts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9" i="4"/>
  <c r="M44" l="1"/>
  <c r="K51"/>
  <c r="L51"/>
  <c r="J51"/>
  <c r="C16"/>
  <c r="C65"/>
  <c r="C37"/>
  <c r="C61" s="1"/>
  <c r="F23"/>
  <c r="C23" s="1"/>
  <c r="C18"/>
  <c r="H27"/>
  <c r="K27"/>
  <c r="C14"/>
  <c r="C49"/>
  <c r="C50"/>
  <c r="C48"/>
  <c r="C19"/>
  <c r="D12"/>
  <c r="D33"/>
  <c r="D46"/>
  <c r="D61"/>
  <c r="C12"/>
  <c r="C33"/>
  <c r="L27" l="1"/>
  <c r="C26" s="1"/>
  <c r="C27" s="1"/>
  <c r="M51"/>
  <c r="C44" s="1"/>
  <c r="C46" s="1"/>
  <c r="C20" l="1"/>
  <c r="C21" s="1"/>
  <c r="C35" s="1"/>
  <c r="C39" s="1"/>
  <c r="C62" s="1"/>
  <c r="D20"/>
  <c r="D21" s="1"/>
  <c r="D52"/>
  <c r="D53" s="1"/>
  <c r="D55" s="1"/>
  <c r="D26"/>
  <c r="D27" s="1"/>
  <c r="C52"/>
  <c r="C53" s="1"/>
  <c r="C55" s="1"/>
  <c r="D35" l="1"/>
  <c r="C60"/>
  <c r="C64" s="1"/>
  <c r="C66" s="1"/>
  <c r="F37"/>
  <c r="D60" l="1"/>
  <c r="D39"/>
  <c r="D62" s="1"/>
  <c r="D64" s="1"/>
</calcChain>
</file>

<file path=xl/sharedStrings.xml><?xml version="1.0" encoding="utf-8"?>
<sst xmlns="http://schemas.openxmlformats.org/spreadsheetml/2006/main" count="149" uniqueCount="117">
  <si>
    <t>Item</t>
  </si>
  <si>
    <t>Explanation</t>
  </si>
  <si>
    <t>Pre-Trip</t>
  </si>
  <si>
    <t>TOTAL PRE-TRIP</t>
  </si>
  <si>
    <t>Accommodation</t>
  </si>
  <si>
    <t>TOTAL ACCOMMODATION</t>
  </si>
  <si>
    <t>Food</t>
  </si>
  <si>
    <t>TOTAL FOOD</t>
  </si>
  <si>
    <t>TOTAL SUPPLIES</t>
  </si>
  <si>
    <t>Vehicles</t>
  </si>
  <si>
    <t>TOTAL FOR VEHICLES</t>
  </si>
  <si>
    <t>STUDENT COSTS</t>
  </si>
  <si>
    <t>Balance of Student Expenses Paid by Department</t>
  </si>
  <si>
    <t>STAFF COSTS</t>
  </si>
  <si>
    <t>Per diem</t>
  </si>
  <si>
    <t>Budgeted</t>
  </si>
  <si>
    <t>Total  Staff Costs</t>
  </si>
  <si>
    <t>Miscellaneous</t>
  </si>
  <si>
    <t>Motel:</t>
  </si>
  <si>
    <t>TOTAL STAFF ACCOMMODATION</t>
  </si>
  <si>
    <t>Apparent Cost to Department</t>
  </si>
  <si>
    <t>Total Student Expenses</t>
  </si>
  <si>
    <t>Total  Costs (Staff and Students)</t>
  </si>
  <si>
    <t>SUMMARY</t>
  </si>
  <si>
    <t>km travelled</t>
  </si>
  <si>
    <t>fuel efficiency</t>
  </si>
  <si>
    <t>km</t>
  </si>
  <si>
    <t>l/km</t>
  </si>
  <si>
    <t>fuel price</t>
  </si>
  <si>
    <t>Mileage charge for Xterra</t>
  </si>
  <si>
    <t>Gas charge for Xterra</t>
  </si>
  <si>
    <t>km charge</t>
  </si>
  <si>
    <t>$/km</t>
  </si>
  <si>
    <t>Vehicle Data Table</t>
  </si>
  <si>
    <t>enrollment</t>
  </si>
  <si>
    <t>$/student/night</t>
  </si>
  <si>
    <t>nights</t>
  </si>
  <si>
    <t>Motel</t>
  </si>
  <si>
    <t>rooms</t>
  </si>
  <si>
    <t>$/night</t>
  </si>
  <si>
    <t>2 instructors</t>
  </si>
  <si>
    <t>1 Driver</t>
  </si>
  <si>
    <t>1 TA</t>
  </si>
  <si>
    <t>Student Supplementary Fees</t>
  </si>
  <si>
    <t>km+gas charge</t>
  </si>
  <si>
    <t>Diesel and km charge for bus</t>
  </si>
  <si>
    <t>Tax cost included</t>
  </si>
  <si>
    <t>Tax Rate Calculator</t>
  </si>
  <si>
    <t>PST rebate%</t>
  </si>
  <si>
    <t>GST rebate%</t>
  </si>
  <si>
    <t>Student Accommodation Data Table</t>
  </si>
  <si>
    <t>PST%</t>
  </si>
  <si>
    <t>GST%</t>
  </si>
  <si>
    <t>Non recoverable tax on student accommodation</t>
  </si>
  <si>
    <t>PST for SFU %</t>
  </si>
  <si>
    <t>GST for SFU %</t>
  </si>
  <si>
    <t>PST rebate% uncertain</t>
  </si>
  <si>
    <t>Non recoverable tax on Xterra gas cost</t>
  </si>
  <si>
    <t>$/l</t>
  </si>
  <si>
    <t>Total SFU</t>
  </si>
  <si>
    <t>Tax Rate %</t>
  </si>
  <si>
    <t>SFU gets a rebate</t>
  </si>
  <si>
    <t>of 67% on the</t>
  </si>
  <si>
    <t>GST it pays</t>
  </si>
  <si>
    <t>Staff Accommodation Data Table</t>
  </si>
  <si>
    <t>Non recoverable tax on staff accommodation</t>
  </si>
  <si>
    <t>Actual</t>
  </si>
  <si>
    <t>Payment owed to each student from excessive fee</t>
  </si>
  <si>
    <t>Do not enter data into yellow cells</t>
  </si>
  <si>
    <t>Negative value indicates refund to students required.  Positive value indicates subsidy by department for student costs.</t>
  </si>
  <si>
    <t>Calculated</t>
  </si>
  <si>
    <t>Student Supplementary Fee Table ($/student)</t>
  </si>
  <si>
    <t>Sum of Student Supplementary Fees</t>
  </si>
  <si>
    <t>Internal vehicle charges levied but retained in Department</t>
  </si>
  <si>
    <t>Internally Retained km Charges for Truck and Bus</t>
  </si>
  <si>
    <t>Xterra</t>
  </si>
  <si>
    <t>Based on email from Dept. in Fall of 2014</t>
  </si>
  <si>
    <t xml:space="preserve">Number of Students </t>
  </si>
  <si>
    <t>Expected</t>
  </si>
  <si>
    <t>Year</t>
  </si>
  <si>
    <t>Chosen</t>
  </si>
  <si>
    <t>Net Cost to Department</t>
  </si>
  <si>
    <t>Vehicle</t>
  </si>
  <si>
    <t>Bus</t>
  </si>
  <si>
    <t>Person</t>
  </si>
  <si>
    <t>Driver</t>
  </si>
  <si>
    <t>Instructor 1</t>
  </si>
  <si>
    <t>Instructor 2</t>
  </si>
  <si>
    <t>TA</t>
  </si>
  <si>
    <t>Breakfast</t>
  </si>
  <si>
    <t>Lunch</t>
  </si>
  <si>
    <t>Supper</t>
  </si>
  <si>
    <t>Total Food Cost</t>
  </si>
  <si>
    <t>per km charge rate</t>
  </si>
  <si>
    <t>of km+gas charge</t>
  </si>
  <si>
    <t>Pre-trip to field sites</t>
  </si>
  <si>
    <t>Taxes to be added</t>
  </si>
  <si>
    <t>Dept. Truck 1</t>
  </si>
  <si>
    <t>Dept. Truck 2</t>
  </si>
  <si>
    <t>Gas and km charge for Dept. trucks</t>
  </si>
  <si>
    <t>Instructor 3</t>
  </si>
  <si>
    <t>Staff Table</t>
  </si>
  <si>
    <t>Yes</t>
  </si>
  <si>
    <t>No</t>
  </si>
  <si>
    <t>volunteer</t>
  </si>
  <si>
    <t>Status</t>
  </si>
  <si>
    <t>assigned</t>
  </si>
  <si>
    <t>Staff Food Data Table - number of meals</t>
  </si>
  <si>
    <t>EASC XXX Budget                     Prepared by YYY</t>
  </si>
  <si>
    <t xml:space="preserve">Travel within Canada and USA </t>
  </si>
  <si>
    <t xml:space="preserve">Travel within Canada </t>
  </si>
  <si>
    <t>Travel within USA</t>
  </si>
  <si>
    <t xml:space="preserve">Travel Rest of the World </t>
  </si>
  <si>
    <t>$ CND</t>
  </si>
  <si>
    <t>Effective</t>
  </si>
  <si>
    <t>Dinner</t>
  </si>
  <si>
    <t>Total per day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</si>
</sst>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37">
    <font>
      <sz val="9"/>
      <name val="Geneva"/>
    </font>
    <font>
      <b/>
      <sz val="9"/>
      <name val="Geneva"/>
    </font>
    <font>
      <sz val="12"/>
      <name val="Geneva"/>
    </font>
    <font>
      <sz val="8"/>
      <name val="Geneva"/>
    </font>
    <font>
      <b/>
      <sz val="12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color indexed="10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Geneva"/>
    </font>
    <font>
      <sz val="8"/>
      <name val="Arial"/>
      <family val="2"/>
    </font>
    <font>
      <sz val="14"/>
      <name val="Arial"/>
      <family val="2"/>
    </font>
    <font>
      <sz val="14"/>
      <name val="Geneva"/>
    </font>
    <font>
      <b/>
      <sz val="11"/>
      <name val="Geneva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5" tint="-0.499984740745262"/>
      <name val="Arial"/>
      <family val="2"/>
    </font>
    <font>
      <b/>
      <sz val="11"/>
      <color rgb="FFFF0000"/>
      <name val="Arial"/>
      <family val="2"/>
    </font>
    <font>
      <b/>
      <i/>
      <sz val="14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002060"/>
      <name val="Arial"/>
      <family val="2"/>
    </font>
    <font>
      <sz val="9"/>
      <name val="Arial"/>
    </font>
    <font>
      <sz val="18"/>
      <name val="Arial"/>
      <family val="2"/>
    </font>
    <font>
      <sz val="7"/>
      <name val="Arial"/>
      <family val="2"/>
    </font>
    <font>
      <b/>
      <sz val="11"/>
      <color rgb="FFFFFFFF"/>
      <name val="Trebuchet MS"/>
      <family val="2"/>
    </font>
    <font>
      <b/>
      <sz val="12"/>
      <color rgb="FFFFFFFF"/>
      <name val="Trebuchet MS"/>
      <family val="2"/>
    </font>
    <font>
      <sz val="12"/>
      <color rgb="FFFFFFFF"/>
      <name val="Trebuchet MS"/>
      <family val="2"/>
    </font>
    <font>
      <sz val="12"/>
      <color rgb="FF000000"/>
      <name val="Trebuchet MS"/>
      <family val="2"/>
    </font>
    <font>
      <b/>
      <sz val="12"/>
      <color rgb="FF000000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192E"/>
        <bgColor indexed="64"/>
      </patternFill>
    </fill>
    <fill>
      <patternFill patternType="solid">
        <fgColor rgb="FF3D3935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</borders>
  <cellStyleXfs count="4">
    <xf numFmtId="0" fontId="0" fillId="0" borderId="0"/>
    <xf numFmtId="0" fontId="29" fillId="0" borderId="0"/>
    <xf numFmtId="164" fontId="5" fillId="0" borderId="0" applyFont="0" applyFill="0" applyBorder="0" applyAlignment="0" applyProtection="0"/>
    <xf numFmtId="0" fontId="31" fillId="12" borderId="36" applyNumberFormat="0" applyFill="0" applyBorder="0" applyAlignment="0"/>
  </cellStyleXfs>
  <cellXfs count="222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4" fillId="2" borderId="1" xfId="0" applyFont="1" applyFill="1" applyBorder="1"/>
    <xf numFmtId="0" fontId="7" fillId="2" borderId="2" xfId="0" applyFont="1" applyFill="1" applyBorder="1"/>
    <xf numFmtId="4" fontId="7" fillId="2" borderId="3" xfId="0" applyNumberFormat="1" applyFont="1" applyFill="1" applyBorder="1" applyAlignment="1">
      <alignment horizontal="right"/>
    </xf>
    <xf numFmtId="0" fontId="7" fillId="2" borderId="0" xfId="0" applyFont="1" applyFill="1"/>
    <xf numFmtId="0" fontId="7" fillId="2" borderId="4" xfId="0" applyFont="1" applyFill="1" applyBorder="1"/>
    <xf numFmtId="4" fontId="7" fillId="2" borderId="5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>
      <alignment horizontal="right"/>
    </xf>
    <xf numFmtId="0" fontId="7" fillId="2" borderId="7" xfId="0" applyFont="1" applyFill="1" applyBorder="1"/>
    <xf numFmtId="4" fontId="7" fillId="2" borderId="8" xfId="0" applyNumberFormat="1" applyFont="1" applyFill="1" applyBorder="1" applyAlignment="1">
      <alignment horizontal="right"/>
    </xf>
    <xf numFmtId="0" fontId="5" fillId="2" borderId="0" xfId="0" applyFont="1" applyFill="1"/>
    <xf numFmtId="0" fontId="4" fillId="2" borderId="0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4" fillId="3" borderId="1" xfId="0" applyFont="1" applyFill="1" applyBorder="1"/>
    <xf numFmtId="0" fontId="7" fillId="3" borderId="2" xfId="0" applyFont="1" applyFill="1" applyBorder="1"/>
    <xf numFmtId="0" fontId="7" fillId="3" borderId="0" xfId="0" applyFont="1" applyFill="1"/>
    <xf numFmtId="0" fontId="7" fillId="3" borderId="7" xfId="0" applyFont="1" applyFill="1" applyBorder="1"/>
    <xf numFmtId="0" fontId="4" fillId="3" borderId="6" xfId="0" applyFont="1" applyFill="1" applyBorder="1"/>
    <xf numFmtId="0" fontId="7" fillId="3" borderId="4" xfId="0" applyFont="1" applyFill="1" applyBorder="1"/>
    <xf numFmtId="0" fontId="4" fillId="3" borderId="9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" fontId="5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center"/>
    </xf>
    <xf numFmtId="0" fontId="7" fillId="2" borderId="10" xfId="0" applyFont="1" applyFill="1" applyBorder="1"/>
    <xf numFmtId="4" fontId="4" fillId="4" borderId="11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right"/>
    </xf>
    <xf numFmtId="165" fontId="4" fillId="4" borderId="12" xfId="0" applyNumberFormat="1" applyFont="1" applyFill="1" applyBorder="1" applyAlignment="1">
      <alignment horizontal="right"/>
    </xf>
    <xf numFmtId="165" fontId="4" fillId="4" borderId="5" xfId="0" applyNumberFormat="1" applyFont="1" applyFill="1" applyBorder="1" applyAlignment="1">
      <alignment horizontal="right"/>
    </xf>
    <xf numFmtId="165" fontId="4" fillId="4" borderId="1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/>
    <xf numFmtId="4" fontId="7" fillId="3" borderId="12" xfId="0" applyNumberFormat="1" applyFont="1" applyFill="1" applyBorder="1" applyAlignment="1"/>
    <xf numFmtId="4" fontId="7" fillId="3" borderId="8" xfId="0" applyNumberFormat="1" applyFont="1" applyFill="1" applyBorder="1" applyAlignment="1"/>
    <xf numFmtId="4" fontId="7" fillId="3" borderId="14" xfId="0" applyNumberFormat="1" applyFont="1" applyFill="1" applyBorder="1" applyAlignment="1"/>
    <xf numFmtId="4" fontId="4" fillId="4" borderId="11" xfId="0" applyNumberFormat="1" applyFont="1" applyFill="1" applyBorder="1" applyAlignment="1"/>
    <xf numFmtId="4" fontId="4" fillId="4" borderId="15" xfId="0" applyNumberFormat="1" applyFont="1" applyFill="1" applyBorder="1" applyAlignment="1"/>
    <xf numFmtId="4" fontId="5" fillId="3" borderId="0" xfId="0" applyNumberFormat="1" applyFont="1" applyFill="1" applyAlignment="1"/>
    <xf numFmtId="4" fontId="7" fillId="3" borderId="13" xfId="0" applyNumberFormat="1" applyFont="1" applyFill="1" applyBorder="1" applyAlignment="1"/>
    <xf numFmtId="4" fontId="4" fillId="4" borderId="16" xfId="0" applyNumberFormat="1" applyFont="1" applyFill="1" applyBorder="1" applyAlignment="1"/>
    <xf numFmtId="4" fontId="4" fillId="4" borderId="17" xfId="0" applyNumberFormat="1" applyFont="1" applyFill="1" applyBorder="1" applyAlignment="1"/>
    <xf numFmtId="4" fontId="7" fillId="2" borderId="13" xfId="0" applyNumberFormat="1" applyFont="1" applyFill="1" applyBorder="1" applyAlignment="1">
      <alignment horizontal="right"/>
    </xf>
    <xf numFmtId="4" fontId="4" fillId="4" borderId="15" xfId="0" applyNumberFormat="1" applyFont="1" applyFill="1" applyBorder="1" applyAlignment="1">
      <alignment horizontal="right"/>
    </xf>
    <xf numFmtId="4" fontId="7" fillId="2" borderId="18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7" fillId="2" borderId="19" xfId="0" applyNumberFormat="1" applyFont="1" applyFill="1" applyBorder="1" applyAlignment="1">
      <alignment horizontal="right"/>
    </xf>
    <xf numFmtId="4" fontId="7" fillId="2" borderId="20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4" fillId="4" borderId="12" xfId="0" applyNumberFormat="1" applyFont="1" applyFill="1" applyBorder="1" applyAlignment="1">
      <alignment horizontal="right"/>
    </xf>
    <xf numFmtId="0" fontId="20" fillId="2" borderId="4" xfId="0" applyFont="1" applyFill="1" applyBorder="1"/>
    <xf numFmtId="4" fontId="20" fillId="2" borderId="5" xfId="0" applyNumberFormat="1" applyFont="1" applyFill="1" applyBorder="1" applyAlignment="1">
      <alignment horizontal="right"/>
    </xf>
    <xf numFmtId="4" fontId="20" fillId="2" borderId="13" xfId="0" applyNumberFormat="1" applyFont="1" applyFill="1" applyBorder="1" applyAlignment="1">
      <alignment horizontal="right"/>
    </xf>
    <xf numFmtId="0" fontId="21" fillId="2" borderId="6" xfId="0" applyFont="1" applyFill="1" applyBorder="1"/>
    <xf numFmtId="4" fontId="21" fillId="4" borderId="11" xfId="0" applyNumberFormat="1" applyFont="1" applyFill="1" applyBorder="1" applyAlignment="1">
      <alignment horizontal="right"/>
    </xf>
    <xf numFmtId="4" fontId="21" fillId="4" borderId="15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5" borderId="5" xfId="0" applyNumberFormat="1" applyFont="1" applyFill="1" applyBorder="1" applyAlignment="1"/>
    <xf numFmtId="4" fontId="7" fillId="5" borderId="8" xfId="0" applyNumberFormat="1" applyFont="1" applyFill="1" applyBorder="1" applyAlignment="1">
      <alignment horizontal="right"/>
    </xf>
    <xf numFmtId="0" fontId="7" fillId="6" borderId="0" xfId="0" applyFont="1" applyFill="1"/>
    <xf numFmtId="0" fontId="11" fillId="0" borderId="0" xfId="0" applyFont="1"/>
    <xf numFmtId="0" fontId="4" fillId="7" borderId="21" xfId="0" applyFont="1" applyFill="1" applyBorder="1" applyAlignment="1">
      <alignment horizontal="right"/>
    </xf>
    <xf numFmtId="0" fontId="4" fillId="2" borderId="22" xfId="0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165" fontId="4" fillId="4" borderId="24" xfId="0" applyNumberFormat="1" applyFont="1" applyFill="1" applyBorder="1" applyAlignment="1">
      <alignment horizontal="right"/>
    </xf>
    <xf numFmtId="165" fontId="4" fillId="5" borderId="25" xfId="0" applyNumberFormat="1" applyFont="1" applyFill="1" applyBorder="1" applyAlignment="1">
      <alignment horizontal="right"/>
    </xf>
    <xf numFmtId="165" fontId="22" fillId="5" borderId="26" xfId="0" applyNumberFormat="1" applyFont="1" applyFill="1" applyBorder="1" applyAlignment="1">
      <alignment horizontal="right"/>
    </xf>
    <xf numFmtId="0" fontId="23" fillId="8" borderId="27" xfId="0" applyFont="1" applyFill="1" applyBorder="1" applyAlignment="1">
      <alignment horizontal="right"/>
    </xf>
    <xf numFmtId="165" fontId="4" fillId="5" borderId="28" xfId="0" applyNumberFormat="1" applyFont="1" applyFill="1" applyBorder="1" applyAlignment="1">
      <alignment horizontal="right"/>
    </xf>
    <xf numFmtId="165" fontId="4" fillId="5" borderId="29" xfId="0" applyNumberFormat="1" applyFont="1" applyFill="1" applyBorder="1" applyAlignment="1">
      <alignment horizontal="right"/>
    </xf>
    <xf numFmtId="4" fontId="7" fillId="6" borderId="0" xfId="0" applyNumberFormat="1" applyFont="1" applyFill="1"/>
    <xf numFmtId="0" fontId="21" fillId="2" borderId="30" xfId="0" applyFont="1" applyFill="1" applyBorder="1"/>
    <xf numFmtId="4" fontId="20" fillId="2" borderId="31" xfId="0" applyNumberFormat="1" applyFont="1" applyFill="1" applyBorder="1" applyAlignment="1">
      <alignment horizontal="right"/>
    </xf>
    <xf numFmtId="0" fontId="20" fillId="2" borderId="19" xfId="0" applyFont="1" applyFill="1" applyBorder="1" applyAlignment="1">
      <alignment horizontal="right"/>
    </xf>
    <xf numFmtId="0" fontId="9" fillId="0" borderId="32" xfId="0" applyFont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0" xfId="0" applyAlignment="1">
      <alignment horizontal="center"/>
    </xf>
    <xf numFmtId="4" fontId="7" fillId="5" borderId="3" xfId="0" applyNumberFormat="1" applyFont="1" applyFill="1" applyBorder="1" applyAlignment="1">
      <alignment horizontal="right"/>
    </xf>
    <xf numFmtId="0" fontId="5" fillId="0" borderId="34" xfId="0" applyFont="1" applyBorder="1"/>
    <xf numFmtId="4" fontId="7" fillId="5" borderId="5" xfId="0" applyNumberFormat="1" applyFont="1" applyFill="1" applyBorder="1" applyAlignment="1">
      <alignment horizontal="right"/>
    </xf>
    <xf numFmtId="0" fontId="11" fillId="6" borderId="0" xfId="0" applyFont="1" applyFill="1"/>
    <xf numFmtId="0" fontId="14" fillId="0" borderId="0" xfId="0" applyFont="1"/>
    <xf numFmtId="0" fontId="14" fillId="0" borderId="3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5" fillId="0" borderId="0" xfId="0" applyFont="1"/>
    <xf numFmtId="0" fontId="15" fillId="0" borderId="2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0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18" xfId="0" applyFont="1" applyBorder="1"/>
    <xf numFmtId="0" fontId="14" fillId="0" borderId="0" xfId="0" applyFont="1" applyBorder="1"/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9" borderId="34" xfId="0" applyFont="1" applyFill="1" applyBorder="1"/>
    <xf numFmtId="0" fontId="11" fillId="9" borderId="28" xfId="0" applyFont="1" applyFill="1" applyBorder="1"/>
    <xf numFmtId="0" fontId="11" fillId="9" borderId="41" xfId="0" applyFont="1" applyFill="1" applyBorder="1"/>
    <xf numFmtId="0" fontId="11" fillId="5" borderId="29" xfId="0" applyFont="1" applyFill="1" applyBorder="1"/>
    <xf numFmtId="0" fontId="11" fillId="5" borderId="18" xfId="0" applyFont="1" applyFill="1" applyBorder="1"/>
    <xf numFmtId="0" fontId="11" fillId="0" borderId="6" xfId="0" applyFont="1" applyBorder="1"/>
    <xf numFmtId="0" fontId="11" fillId="0" borderId="11" xfId="0" applyFont="1" applyBorder="1"/>
    <xf numFmtId="0" fontId="0" fillId="0" borderId="42" xfId="0" applyBorder="1" applyAlignment="1">
      <alignment horizontal="center"/>
    </xf>
    <xf numFmtId="0" fontId="11" fillId="5" borderId="43" xfId="0" applyFont="1" applyFill="1" applyBorder="1"/>
    <xf numFmtId="0" fontId="12" fillId="0" borderId="44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6" fillId="0" borderId="0" xfId="0" applyFont="1"/>
    <xf numFmtId="0" fontId="24" fillId="2" borderId="7" xfId="0" applyFont="1" applyFill="1" applyBorder="1"/>
    <xf numFmtId="0" fontId="0" fillId="6" borderId="0" xfId="0" applyFill="1"/>
    <xf numFmtId="0" fontId="11" fillId="0" borderId="0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9" borderId="0" xfId="0" applyFill="1" applyBorder="1"/>
    <xf numFmtId="0" fontId="14" fillId="0" borderId="35" xfId="0" applyFont="1" applyFill="1" applyBorder="1" applyAlignment="1">
      <alignment horizontal="center"/>
    </xf>
    <xf numFmtId="0" fontId="0" fillId="0" borderId="0" xfId="0" applyBorder="1"/>
    <xf numFmtId="0" fontId="11" fillId="9" borderId="45" xfId="0" applyFont="1" applyFill="1" applyBorder="1"/>
    <xf numFmtId="0" fontId="0" fillId="9" borderId="37" xfId="0" applyFill="1" applyBorder="1"/>
    <xf numFmtId="0" fontId="11" fillId="9" borderId="46" xfId="0" applyFont="1" applyFill="1" applyBorder="1"/>
    <xf numFmtId="0" fontId="11" fillId="9" borderId="47" xfId="0" applyFont="1" applyFill="1" applyBorder="1"/>
    <xf numFmtId="0" fontId="0" fillId="9" borderId="36" xfId="0" applyFill="1" applyBorder="1"/>
    <xf numFmtId="0" fontId="13" fillId="0" borderId="2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/>
    <xf numFmtId="0" fontId="24" fillId="10" borderId="7" xfId="0" applyFont="1" applyFill="1" applyBorder="1"/>
    <xf numFmtId="0" fontId="11" fillId="5" borderId="27" xfId="0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42" fontId="25" fillId="0" borderId="43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/>
    <xf numFmtId="0" fontId="0" fillId="0" borderId="0" xfId="0" applyBorder="1" applyAlignment="1"/>
    <xf numFmtId="0" fontId="4" fillId="6" borderId="4" xfId="0" applyFont="1" applyFill="1" applyBorder="1" applyAlignment="1">
      <alignment horizontal="right"/>
    </xf>
    <xf numFmtId="165" fontId="5" fillId="6" borderId="5" xfId="0" applyNumberFormat="1" applyFont="1" applyFill="1" applyBorder="1" applyAlignment="1">
      <alignment horizontal="right"/>
    </xf>
    <xf numFmtId="165" fontId="7" fillId="6" borderId="13" xfId="0" applyNumberFormat="1" applyFont="1" applyFill="1" applyBorder="1" applyAlignment="1">
      <alignment horizontal="right"/>
    </xf>
    <xf numFmtId="0" fontId="26" fillId="0" borderId="5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5" fillId="6" borderId="0" xfId="0" applyFont="1" applyFill="1"/>
    <xf numFmtId="0" fontId="18" fillId="6" borderId="0" xfId="0" applyFont="1" applyFill="1"/>
    <xf numFmtId="0" fontId="27" fillId="6" borderId="48" xfId="0" applyFont="1" applyFill="1" applyBorder="1" applyAlignment="1">
      <alignment horizontal="center"/>
    </xf>
    <xf numFmtId="4" fontId="5" fillId="6" borderId="0" xfId="0" applyNumberFormat="1" applyFont="1" applyFill="1"/>
    <xf numFmtId="4" fontId="5" fillId="6" borderId="0" xfId="0" applyNumberFormat="1" applyFont="1" applyFill="1" applyAlignment="1">
      <alignment horizontal="center"/>
    </xf>
    <xf numFmtId="4" fontId="7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9" fillId="0" borderId="49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165" fontId="11" fillId="0" borderId="35" xfId="0" applyNumberFormat="1" applyFont="1" applyBorder="1" applyAlignment="1">
      <alignment horizontal="center"/>
    </xf>
    <xf numFmtId="165" fontId="11" fillId="0" borderId="52" xfId="0" applyNumberFormat="1" applyFont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53" xfId="0" applyFont="1" applyBorder="1"/>
    <xf numFmtId="0" fontId="11" fillId="0" borderId="10" xfId="0" applyFont="1" applyFill="1" applyBorder="1" applyAlignment="1">
      <alignment horizontal="center"/>
    </xf>
    <xf numFmtId="0" fontId="6" fillId="6" borderId="54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6" borderId="43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0" fillId="6" borderId="43" xfId="0" applyFill="1" applyBorder="1"/>
    <xf numFmtId="0" fontId="13" fillId="0" borderId="49" xfId="0" applyFont="1" applyBorder="1" applyAlignment="1">
      <alignment horizontal="center"/>
    </xf>
    <xf numFmtId="0" fontId="17" fillId="10" borderId="29" xfId="0" applyFont="1" applyFill="1" applyBorder="1"/>
    <xf numFmtId="0" fontId="26" fillId="0" borderId="55" xfId="0" applyFont="1" applyBorder="1" applyAlignment="1">
      <alignment horizontal="center"/>
    </xf>
    <xf numFmtId="0" fontId="8" fillId="11" borderId="56" xfId="0" applyFont="1" applyFill="1" applyBorder="1" applyAlignment="1">
      <alignment horizontal="center"/>
    </xf>
    <xf numFmtId="0" fontId="21" fillId="2" borderId="10" xfId="0" applyFont="1" applyFill="1" applyBorder="1"/>
    <xf numFmtId="0" fontId="11" fillId="5" borderId="27" xfId="0" applyFont="1" applyFill="1" applyBorder="1"/>
    <xf numFmtId="165" fontId="11" fillId="5" borderId="18" xfId="0" applyNumberFormat="1" applyFont="1" applyFill="1" applyBorder="1"/>
    <xf numFmtId="165" fontId="11" fillId="5" borderId="43" xfId="0" applyNumberFormat="1" applyFont="1" applyFill="1" applyBorder="1"/>
    <xf numFmtId="44" fontId="15" fillId="5" borderId="27" xfId="0" applyNumberFormat="1" applyFont="1" applyFill="1" applyBorder="1"/>
    <xf numFmtId="0" fontId="11" fillId="0" borderId="21" xfId="0" applyFont="1" applyBorder="1"/>
    <xf numFmtId="0" fontId="11" fillId="0" borderId="0" xfId="0" applyFont="1" applyFill="1" applyBorder="1"/>
    <xf numFmtId="165" fontId="11" fillId="0" borderId="0" xfId="0" applyNumberFormat="1" applyFont="1" applyFill="1" applyBorder="1"/>
    <xf numFmtId="0" fontId="11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4" fillId="0" borderId="49" xfId="0" applyFont="1" applyBorder="1"/>
    <xf numFmtId="0" fontId="28" fillId="0" borderId="35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11" fillId="0" borderId="4" xfId="0" applyFont="1" applyBorder="1"/>
    <xf numFmtId="0" fontId="11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65" fontId="5" fillId="0" borderId="32" xfId="0" applyNumberFormat="1" applyFont="1" applyBorder="1"/>
    <xf numFmtId="0" fontId="11" fillId="5" borderId="0" xfId="0" applyFont="1" applyFill="1" applyBorder="1"/>
    <xf numFmtId="0" fontId="11" fillId="5" borderId="34" xfId="0" applyFont="1" applyFill="1" applyBorder="1"/>
    <xf numFmtId="0" fontId="0" fillId="5" borderId="18" xfId="0" applyFill="1" applyBorder="1"/>
    <xf numFmtId="0" fontId="26" fillId="10" borderId="58" xfId="0" applyFont="1" applyFill="1" applyBorder="1" applyAlignment="1">
      <alignment horizontal="center"/>
    </xf>
    <xf numFmtId="0" fontId="26" fillId="0" borderId="33" xfId="0" applyFont="1" applyFill="1" applyBorder="1" applyAlignment="1">
      <alignment horizontal="center"/>
    </xf>
    <xf numFmtId="0" fontId="8" fillId="10" borderId="57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32" fillId="13" borderId="59" xfId="1" applyFont="1" applyFill="1" applyBorder="1" applyAlignment="1">
      <alignment horizontal="center" vertical="center" wrapText="1" readingOrder="1"/>
    </xf>
    <xf numFmtId="0" fontId="32" fillId="13" borderId="60" xfId="1" applyFont="1" applyFill="1" applyBorder="1" applyAlignment="1">
      <alignment horizontal="center" vertical="center" wrapText="1" readingOrder="1"/>
    </xf>
    <xf numFmtId="0" fontId="33" fillId="13" borderId="59" xfId="1" applyFont="1" applyFill="1" applyBorder="1" applyAlignment="1">
      <alignment horizontal="center" vertical="center" wrapText="1" readingOrder="1"/>
    </xf>
    <xf numFmtId="0" fontId="33" fillId="13" borderId="60" xfId="1" applyFont="1" applyFill="1" applyBorder="1" applyAlignment="1">
      <alignment horizontal="center" vertical="center" wrapText="1" readingOrder="1"/>
    </xf>
    <xf numFmtId="0" fontId="34" fillId="14" borderId="61" xfId="1" applyFont="1" applyFill="1" applyBorder="1" applyAlignment="1">
      <alignment horizontal="center" vertical="center" wrapText="1" readingOrder="1"/>
    </xf>
    <xf numFmtId="15" fontId="34" fillId="14" borderId="62" xfId="1" applyNumberFormat="1" applyFont="1" applyFill="1" applyBorder="1" applyAlignment="1">
      <alignment horizontal="center" vertical="center" wrapText="1" readingOrder="1"/>
    </xf>
    <xf numFmtId="0" fontId="34" fillId="14" borderId="63" xfId="1" applyFont="1" applyFill="1" applyBorder="1" applyAlignment="1">
      <alignment horizontal="left" vertical="center" wrapText="1" readingOrder="1"/>
    </xf>
    <xf numFmtId="0" fontId="35" fillId="0" borderId="64" xfId="1" applyFont="1" applyBorder="1" applyAlignment="1">
      <alignment horizontal="center" vertical="center" wrapText="1" readingOrder="1"/>
    </xf>
    <xf numFmtId="0" fontId="34" fillId="14" borderId="65" xfId="1" applyFont="1" applyFill="1" applyBorder="1" applyAlignment="1">
      <alignment horizontal="left" vertical="center" wrapText="1" readingOrder="1"/>
    </xf>
    <xf numFmtId="0" fontId="33" fillId="14" borderId="66" xfId="1" applyFont="1" applyFill="1" applyBorder="1" applyAlignment="1">
      <alignment horizontal="left" vertical="center" wrapText="1" readingOrder="1"/>
    </xf>
    <xf numFmtId="0" fontId="36" fillId="0" borderId="64" xfId="1" applyFont="1" applyBorder="1" applyAlignment="1">
      <alignment horizontal="center" vertical="center" wrapText="1" readingOrder="1"/>
    </xf>
    <xf numFmtId="0" fontId="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30" fillId="0" borderId="59" xfId="1" applyFont="1" applyBorder="1" applyAlignment="1">
      <alignment vertical="center" wrapText="1"/>
    </xf>
    <xf numFmtId="0" fontId="30" fillId="0" borderId="60" xfId="1" applyFont="1" applyBorder="1" applyAlignment="1">
      <alignment vertical="center" wrapText="1"/>
    </xf>
    <xf numFmtId="0" fontId="33" fillId="0" borderId="61" xfId="1" applyFont="1" applyBorder="1" applyAlignment="1">
      <alignment horizontal="left" vertical="center" wrapText="1" readingOrder="1"/>
    </xf>
    <xf numFmtId="0" fontId="33" fillId="0" borderId="62" xfId="1" applyFont="1" applyBorder="1" applyAlignment="1">
      <alignment horizontal="left" vertical="center" wrapText="1" readingOrder="1"/>
    </xf>
  </cellXfs>
  <cellStyles count="4">
    <cellStyle name="Comma 2" xfId="2"/>
    <cellStyle name="Normal" xfId="0" builtinId="0"/>
    <cellStyle name="Normal 2" xfId="1"/>
    <cellStyle name="NoteArial7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34"/>
  <sheetViews>
    <sheetView tabSelected="1" topLeftCell="A4" zoomScale="75" workbookViewId="0">
      <selection activeCell="B44" sqref="B44"/>
    </sheetView>
  </sheetViews>
  <sheetFormatPr defaultColWidth="11.42578125" defaultRowHeight="12"/>
  <cols>
    <col min="1" max="1" width="19.42578125" customWidth="1"/>
    <col min="2" max="2" width="78.42578125" customWidth="1"/>
    <col min="3" max="3" width="16.140625" customWidth="1"/>
    <col min="4" max="4" width="14.5703125" customWidth="1"/>
    <col min="5" max="5" width="2.42578125" customWidth="1"/>
    <col min="6" max="6" width="18.28515625" customWidth="1"/>
    <col min="7" max="7" width="19.85546875" customWidth="1"/>
    <col min="8" max="8" width="18.140625" customWidth="1"/>
    <col min="9" max="9" width="18" customWidth="1"/>
    <col min="10" max="10" width="16.42578125" customWidth="1"/>
    <col min="11" max="11" width="20.140625" customWidth="1"/>
    <col min="12" max="12" width="18.42578125" customWidth="1"/>
    <col min="13" max="13" width="19.5703125" customWidth="1"/>
    <col min="14" max="14" width="18.85546875" customWidth="1"/>
  </cols>
  <sheetData>
    <row r="1" spans="1:14" ht="26.25" customHeight="1" thickBot="1">
      <c r="A1" s="216" t="s">
        <v>108</v>
      </c>
      <c r="B1" s="217"/>
      <c r="C1" s="217"/>
      <c r="D1" s="217"/>
      <c r="E1" s="150"/>
      <c r="F1" s="189" t="s">
        <v>101</v>
      </c>
      <c r="G1" s="190" t="s">
        <v>6</v>
      </c>
      <c r="H1" s="190" t="s">
        <v>4</v>
      </c>
      <c r="I1" s="191" t="s">
        <v>105</v>
      </c>
      <c r="J1" s="2"/>
      <c r="K1" s="2"/>
      <c r="L1" s="2"/>
      <c r="M1" s="2"/>
      <c r="N1" s="2"/>
    </row>
    <row r="2" spans="1:14" ht="20.25" customHeight="1" thickTop="1" thickBot="1">
      <c r="A2" s="177" t="s">
        <v>79</v>
      </c>
      <c r="B2" s="204" t="s">
        <v>68</v>
      </c>
      <c r="C2" s="122"/>
      <c r="D2" s="150"/>
      <c r="E2" s="150"/>
      <c r="F2" s="192"/>
      <c r="G2" s="187" t="s">
        <v>102</v>
      </c>
      <c r="H2" s="187" t="s">
        <v>102</v>
      </c>
      <c r="I2" s="193" t="s">
        <v>106</v>
      </c>
      <c r="J2" s="2"/>
      <c r="K2" s="2"/>
      <c r="L2" s="2"/>
      <c r="M2" s="2"/>
      <c r="N2" s="2"/>
    </row>
    <row r="3" spans="1:14" ht="18.75" customHeight="1" thickBot="1">
      <c r="A3" s="178">
        <v>2017</v>
      </c>
      <c r="B3" s="151"/>
      <c r="C3" s="202" t="s">
        <v>78</v>
      </c>
      <c r="D3" s="148" t="s">
        <v>66</v>
      </c>
      <c r="E3" s="150"/>
      <c r="F3" s="192"/>
      <c r="G3" s="187" t="s">
        <v>102</v>
      </c>
      <c r="H3" s="188" t="s">
        <v>103</v>
      </c>
      <c r="I3" s="194" t="s">
        <v>104</v>
      </c>
      <c r="J3" s="2"/>
      <c r="K3" s="2"/>
      <c r="L3" s="2"/>
      <c r="M3" s="2"/>
      <c r="N3" s="2"/>
    </row>
    <row r="4" spans="1:14" ht="18.75" customHeight="1" thickTop="1" thickBot="1">
      <c r="A4" s="122"/>
      <c r="B4" s="201" t="s">
        <v>77</v>
      </c>
      <c r="C4" s="203"/>
      <c r="D4" s="176"/>
      <c r="E4" s="150"/>
      <c r="F4" s="192"/>
      <c r="G4" s="187" t="s">
        <v>102</v>
      </c>
      <c r="H4" s="187" t="s">
        <v>102</v>
      </c>
      <c r="I4" s="193" t="s">
        <v>106</v>
      </c>
      <c r="J4" s="2"/>
      <c r="K4" s="2"/>
      <c r="L4" s="2"/>
      <c r="M4" s="2"/>
      <c r="N4" s="2"/>
    </row>
    <row r="5" spans="1:14" ht="18" customHeight="1" thickBot="1">
      <c r="A5" s="122"/>
      <c r="B5" s="149"/>
      <c r="C5" s="122"/>
      <c r="D5" s="150"/>
      <c r="E5" s="150"/>
      <c r="F5" s="114"/>
      <c r="G5" s="195" t="s">
        <v>102</v>
      </c>
      <c r="H5" s="195" t="s">
        <v>102</v>
      </c>
      <c r="I5" s="196" t="s">
        <v>106</v>
      </c>
      <c r="J5" s="2"/>
      <c r="K5" s="2"/>
      <c r="L5" s="2"/>
      <c r="M5" s="2"/>
      <c r="N5" s="2"/>
    </row>
    <row r="6" spans="1:14" ht="24" customHeight="1">
      <c r="A6" s="84" t="s">
        <v>0</v>
      </c>
      <c r="B6" s="82" t="s">
        <v>1</v>
      </c>
      <c r="C6" s="84" t="s">
        <v>15</v>
      </c>
      <c r="D6" s="82" t="s">
        <v>66</v>
      </c>
      <c r="E6" s="150"/>
      <c r="F6" s="2"/>
      <c r="G6" s="2"/>
      <c r="H6" s="2"/>
      <c r="I6" s="2"/>
      <c r="J6" s="2"/>
      <c r="K6" s="2"/>
      <c r="L6" s="2"/>
      <c r="M6" s="2"/>
      <c r="N6" s="2"/>
    </row>
    <row r="7" spans="1:14" ht="6.75" customHeight="1">
      <c r="A7" s="170"/>
      <c r="B7" s="171"/>
      <c r="C7" s="170"/>
      <c r="D7" s="171"/>
      <c r="E7" s="150"/>
      <c r="F7" s="2"/>
      <c r="G7" s="2"/>
      <c r="H7" s="2"/>
      <c r="I7" s="2"/>
      <c r="J7" s="2"/>
      <c r="K7" s="2"/>
      <c r="L7" s="2"/>
      <c r="M7" s="2"/>
      <c r="N7" s="2"/>
    </row>
    <row r="8" spans="1:14" ht="15.75" thickBot="1">
      <c r="A8" s="174"/>
      <c r="B8" s="83" t="s">
        <v>11</v>
      </c>
      <c r="C8" s="172"/>
      <c r="D8" s="173"/>
      <c r="E8" s="150"/>
      <c r="F8" s="2"/>
      <c r="G8" s="2"/>
      <c r="H8" s="2"/>
      <c r="I8" s="2"/>
      <c r="J8" s="2"/>
      <c r="K8" s="2"/>
      <c r="L8" s="2"/>
      <c r="M8" s="2"/>
      <c r="N8" s="2"/>
    </row>
    <row r="9" spans="1:14" ht="16.5" thickBot="1">
      <c r="A9" s="79" t="s">
        <v>2</v>
      </c>
      <c r="B9" s="179" t="s">
        <v>95</v>
      </c>
      <c r="C9" s="80"/>
      <c r="D9" s="81"/>
      <c r="E9" s="150"/>
      <c r="F9" s="2"/>
      <c r="I9" s="2"/>
      <c r="J9" s="2"/>
      <c r="K9" s="2"/>
      <c r="L9" s="2"/>
      <c r="M9" s="2"/>
      <c r="N9" s="2"/>
    </row>
    <row r="10" spans="1:14" ht="15.75" thickTop="1">
      <c r="A10" s="7"/>
      <c r="B10" s="58" t="s">
        <v>14</v>
      </c>
      <c r="C10" s="59"/>
      <c r="D10" s="60"/>
      <c r="E10" s="150"/>
      <c r="F10" s="2"/>
      <c r="I10" s="2"/>
      <c r="J10" s="2"/>
      <c r="K10" s="2"/>
      <c r="L10" s="2"/>
      <c r="M10" s="2"/>
      <c r="N10" s="2"/>
    </row>
    <row r="11" spans="1:14" ht="16.5" thickBot="1">
      <c r="A11" s="7"/>
      <c r="B11" s="58" t="s">
        <v>18</v>
      </c>
      <c r="C11" s="59"/>
      <c r="D11" s="60"/>
      <c r="E11" s="122"/>
      <c r="F11" s="90" t="s">
        <v>33</v>
      </c>
      <c r="H11" s="68"/>
      <c r="I11" s="68"/>
      <c r="J11" s="68"/>
      <c r="K11" s="68"/>
      <c r="L11" s="68"/>
      <c r="M11" s="2"/>
      <c r="N11" s="2"/>
    </row>
    <row r="12" spans="1:14" ht="16.5" thickBot="1">
      <c r="A12" s="7"/>
      <c r="B12" s="61" t="s">
        <v>3</v>
      </c>
      <c r="C12" s="62">
        <f>SUM(C10:C11)</f>
        <v>0</v>
      </c>
      <c r="D12" s="63">
        <f>SUM(D10:D11)</f>
        <v>0</v>
      </c>
      <c r="E12" s="122"/>
      <c r="F12" s="157" t="s">
        <v>82</v>
      </c>
      <c r="G12" s="91" t="s">
        <v>24</v>
      </c>
      <c r="H12" s="91" t="s">
        <v>44</v>
      </c>
      <c r="I12" s="91" t="s">
        <v>28</v>
      </c>
      <c r="J12" s="126" t="s">
        <v>25</v>
      </c>
      <c r="K12" s="92" t="s">
        <v>31</v>
      </c>
      <c r="L12" s="93"/>
      <c r="N12" s="2"/>
    </row>
    <row r="13" spans="1:14" ht="16.5" customHeight="1" thickBot="1">
      <c r="A13" s="7"/>
      <c r="B13" s="11"/>
      <c r="C13" s="12"/>
      <c r="D13" s="51"/>
      <c r="E13" s="122"/>
      <c r="F13" s="184"/>
      <c r="G13" s="95" t="s">
        <v>26</v>
      </c>
      <c r="H13" s="95" t="s">
        <v>32</v>
      </c>
      <c r="I13" s="123" t="s">
        <v>58</v>
      </c>
      <c r="J13" s="123" t="s">
        <v>27</v>
      </c>
      <c r="K13" s="124" t="s">
        <v>32</v>
      </c>
      <c r="L13" s="93"/>
      <c r="N13" s="2"/>
    </row>
    <row r="14" spans="1:14" ht="17.25" thickTop="1" thickBot="1">
      <c r="A14" s="4" t="s">
        <v>9</v>
      </c>
      <c r="B14" s="5" t="s">
        <v>45</v>
      </c>
      <c r="C14" s="86">
        <f>G14*H14</f>
        <v>0</v>
      </c>
      <c r="D14" s="52"/>
      <c r="E14" s="122"/>
      <c r="F14" s="158" t="s">
        <v>83</v>
      </c>
      <c r="G14" s="96"/>
      <c r="H14" s="96">
        <v>0.46</v>
      </c>
      <c r="I14" s="128"/>
      <c r="J14" s="129"/>
      <c r="K14" s="111"/>
      <c r="L14" s="68" t="s">
        <v>46</v>
      </c>
      <c r="M14" s="2"/>
      <c r="N14" s="2"/>
    </row>
    <row r="15" spans="1:14" ht="15.75" thickTop="1">
      <c r="A15" s="7"/>
      <c r="B15" s="13"/>
      <c r="C15" s="14"/>
      <c r="D15" s="53"/>
      <c r="E15" s="122"/>
      <c r="F15" s="94"/>
      <c r="G15" s="97"/>
      <c r="H15" s="97"/>
      <c r="I15" s="130"/>
      <c r="J15" s="125"/>
      <c r="K15" s="109"/>
      <c r="L15" s="68"/>
      <c r="M15" s="2"/>
      <c r="N15" s="2"/>
    </row>
    <row r="16" spans="1:14" ht="15">
      <c r="A16" s="7"/>
      <c r="B16" s="13" t="s">
        <v>99</v>
      </c>
      <c r="C16" s="88">
        <f>(G16*H16)+(G17*H17)</f>
        <v>0</v>
      </c>
      <c r="D16" s="53"/>
      <c r="E16" s="122"/>
      <c r="F16" s="159" t="s">
        <v>97</v>
      </c>
      <c r="G16" s="98"/>
      <c r="H16" s="98">
        <v>0.41</v>
      </c>
      <c r="I16" s="130"/>
      <c r="J16" s="125"/>
      <c r="K16" s="109"/>
      <c r="L16" s="68" t="s">
        <v>46</v>
      </c>
      <c r="M16" s="2"/>
      <c r="N16" s="2"/>
    </row>
    <row r="17" spans="1:14" ht="15">
      <c r="A17" s="7"/>
      <c r="B17" s="13"/>
      <c r="C17" s="14"/>
      <c r="D17" s="53"/>
      <c r="E17" s="122"/>
      <c r="F17" s="94" t="s">
        <v>98</v>
      </c>
      <c r="G17" s="97"/>
      <c r="H17" s="97">
        <v>0.41</v>
      </c>
      <c r="I17" s="131"/>
      <c r="J17" s="132"/>
      <c r="K17" s="110"/>
      <c r="L17" s="93"/>
      <c r="M17" s="2"/>
      <c r="N17" s="2"/>
    </row>
    <row r="18" spans="1:14" ht="15">
      <c r="A18" s="7"/>
      <c r="B18" s="13" t="s">
        <v>30</v>
      </c>
      <c r="C18" s="88">
        <f>G18*I18*J18</f>
        <v>0</v>
      </c>
      <c r="D18" s="64"/>
      <c r="E18" s="122"/>
      <c r="F18" s="158" t="s">
        <v>75</v>
      </c>
      <c r="G18" s="96"/>
      <c r="H18" s="96"/>
      <c r="I18" s="198">
        <v>1.4</v>
      </c>
      <c r="J18" s="198">
        <v>0.13</v>
      </c>
      <c r="K18" s="199"/>
      <c r="L18" s="68" t="s">
        <v>96</v>
      </c>
      <c r="M18" s="2"/>
      <c r="N18" s="2"/>
    </row>
    <row r="19" spans="1:14" ht="15.75" thickBot="1">
      <c r="A19" s="7"/>
      <c r="B19" s="13" t="s">
        <v>29</v>
      </c>
      <c r="C19" s="66">
        <f>G19*K19</f>
        <v>0</v>
      </c>
      <c r="D19" s="54"/>
      <c r="E19" s="122"/>
      <c r="F19" s="160" t="s">
        <v>75</v>
      </c>
      <c r="G19" s="113">
        <f>G18</f>
        <v>0</v>
      </c>
      <c r="H19" s="99"/>
      <c r="I19" s="113"/>
      <c r="J19" s="200"/>
      <c r="K19" s="112">
        <v>0.22</v>
      </c>
      <c r="M19" s="2"/>
      <c r="N19" s="2"/>
    </row>
    <row r="20" spans="1:14" ht="15">
      <c r="A20" s="7"/>
      <c r="B20" s="121" t="s">
        <v>57</v>
      </c>
      <c r="C20" s="66">
        <f>C18*$L$27/100</f>
        <v>0</v>
      </c>
      <c r="D20" s="66">
        <f>D18*$L$27/100</f>
        <v>0</v>
      </c>
      <c r="E20" s="122"/>
      <c r="F20" s="96"/>
      <c r="G20" s="96"/>
      <c r="H20" s="96"/>
      <c r="I20" s="96"/>
      <c r="J20" s="96"/>
      <c r="K20" s="68"/>
      <c r="L20" s="2"/>
      <c r="M20" s="2"/>
      <c r="N20" s="2"/>
    </row>
    <row r="21" spans="1:14" ht="16.5" thickBot="1">
      <c r="A21" s="7"/>
      <c r="B21" s="10" t="s">
        <v>10</v>
      </c>
      <c r="C21" s="33">
        <f>SUM(C14:C20)</f>
        <v>0</v>
      </c>
      <c r="D21" s="50">
        <f xml:space="preserve"> SUM(D14:D20)</f>
        <v>0</v>
      </c>
      <c r="E21" s="122"/>
      <c r="F21" s="100" t="s">
        <v>50</v>
      </c>
      <c r="G21" s="96"/>
      <c r="H21" s="96"/>
      <c r="I21" s="96"/>
      <c r="J21" s="68"/>
      <c r="K21" s="68"/>
      <c r="L21" s="2"/>
      <c r="M21" s="2"/>
      <c r="N21" s="2"/>
    </row>
    <row r="22" spans="1:14" ht="15.75" thickBot="1">
      <c r="A22" s="11"/>
      <c r="B22" s="11"/>
      <c r="C22" s="12"/>
      <c r="D22" s="12"/>
      <c r="E22" s="122"/>
      <c r="F22" s="101" t="s">
        <v>34</v>
      </c>
      <c r="G22" s="102" t="s">
        <v>35</v>
      </c>
      <c r="H22" s="103" t="s">
        <v>36</v>
      </c>
      <c r="I22" s="104"/>
      <c r="J22" s="105"/>
      <c r="K22" s="68"/>
      <c r="L22" s="2"/>
      <c r="M22" s="2"/>
      <c r="N22" s="2"/>
    </row>
    <row r="23" spans="1:14" ht="17.25" thickTop="1" thickBot="1">
      <c r="A23" s="4" t="s">
        <v>4</v>
      </c>
      <c r="B23" s="5" t="s">
        <v>37</v>
      </c>
      <c r="C23" s="86">
        <f>F23*G23*H23</f>
        <v>0</v>
      </c>
      <c r="D23" s="52"/>
      <c r="E23" s="122"/>
      <c r="F23" s="137">
        <f>C4</f>
        <v>0</v>
      </c>
      <c r="G23" s="107"/>
      <c r="H23" s="108"/>
      <c r="I23" s="105"/>
      <c r="J23" s="105"/>
      <c r="K23" s="68"/>
      <c r="L23" s="2"/>
      <c r="M23" s="2"/>
      <c r="N23" s="2"/>
    </row>
    <row r="24" spans="1:14" ht="16.5" thickTop="1" thickBot="1">
      <c r="A24" s="7"/>
      <c r="B24" s="8"/>
      <c r="C24" s="9"/>
      <c r="D24" s="49"/>
      <c r="E24" s="89"/>
      <c r="F24" s="68"/>
      <c r="G24" s="68"/>
      <c r="H24" s="68"/>
      <c r="I24" s="68"/>
      <c r="J24" s="68"/>
      <c r="K24" s="2"/>
      <c r="L24" s="2"/>
      <c r="M24" s="2"/>
      <c r="N24" s="2"/>
    </row>
    <row r="25" spans="1:14" ht="16.5" thickBot="1">
      <c r="A25" s="7"/>
      <c r="B25" s="8"/>
      <c r="C25" s="9"/>
      <c r="D25" s="49"/>
      <c r="E25" s="89"/>
      <c r="F25" s="90" t="s">
        <v>47</v>
      </c>
      <c r="G25" s="68"/>
      <c r="H25" s="68"/>
      <c r="I25" s="68"/>
      <c r="J25" s="68"/>
      <c r="K25" s="68"/>
      <c r="L25" s="119" t="s">
        <v>59</v>
      </c>
      <c r="M25" s="2"/>
      <c r="N25" s="2"/>
    </row>
    <row r="26" spans="1:14" ht="15">
      <c r="A26" s="7"/>
      <c r="B26" s="121" t="s">
        <v>53</v>
      </c>
      <c r="C26" s="66">
        <f>C23*$L$27/100</f>
        <v>0</v>
      </c>
      <c r="D26" s="66">
        <f>D23*$L$27/100</f>
        <v>0</v>
      </c>
      <c r="E26" s="122"/>
      <c r="F26" s="101" t="s">
        <v>51</v>
      </c>
      <c r="G26" s="102" t="s">
        <v>48</v>
      </c>
      <c r="H26" s="116" t="s">
        <v>54</v>
      </c>
      <c r="I26" s="102" t="s">
        <v>52</v>
      </c>
      <c r="J26" s="102" t="s">
        <v>49</v>
      </c>
      <c r="K26" s="102" t="s">
        <v>55</v>
      </c>
      <c r="L26" s="118" t="s">
        <v>60</v>
      </c>
      <c r="M26" s="2"/>
      <c r="N26" s="2"/>
    </row>
    <row r="27" spans="1:14" ht="16.5" thickBot="1">
      <c r="A27" s="7"/>
      <c r="B27" s="10" t="s">
        <v>5</v>
      </c>
      <c r="C27" s="33">
        <f>SUM(C23:C26)</f>
        <v>0</v>
      </c>
      <c r="D27" s="50">
        <f>SUM(D23:D26)</f>
        <v>0</v>
      </c>
      <c r="E27" s="122"/>
      <c r="F27" s="114">
        <v>7</v>
      </c>
      <c r="G27" s="115">
        <v>100</v>
      </c>
      <c r="H27" s="112">
        <f>F27*(100-G27)/100</f>
        <v>0</v>
      </c>
      <c r="I27" s="115">
        <v>5</v>
      </c>
      <c r="J27" s="115">
        <v>67</v>
      </c>
      <c r="K27" s="113">
        <f>I27*(100-J27)/100</f>
        <v>1.65</v>
      </c>
      <c r="L27" s="117">
        <f>H27+K27</f>
        <v>1.65</v>
      </c>
      <c r="M27" s="2"/>
      <c r="N27" s="2"/>
    </row>
    <row r="28" spans="1:14" ht="16.5" customHeight="1" thickBot="1">
      <c r="A28" s="15"/>
      <c r="B28" s="15"/>
      <c r="C28" s="30"/>
      <c r="D28" s="30"/>
      <c r="E28" s="122"/>
      <c r="G28" s="85" t="s">
        <v>56</v>
      </c>
      <c r="J28" s="120" t="s">
        <v>61</v>
      </c>
      <c r="L28" s="2"/>
      <c r="M28" s="2"/>
      <c r="N28" s="2"/>
    </row>
    <row r="29" spans="1:14" ht="17.25" thickTop="1" thickBot="1">
      <c r="A29" s="4" t="s">
        <v>17</v>
      </c>
      <c r="B29" s="5"/>
      <c r="C29" s="6"/>
      <c r="D29" s="52"/>
      <c r="E29" s="89"/>
      <c r="F29" s="68"/>
      <c r="G29" s="68"/>
      <c r="H29" s="68"/>
      <c r="I29" s="68"/>
      <c r="J29" s="120" t="s">
        <v>62</v>
      </c>
      <c r="K29" s="2"/>
      <c r="L29" s="2"/>
      <c r="M29" s="2"/>
      <c r="N29" s="2"/>
    </row>
    <row r="30" spans="1:14" ht="16.5" thickTop="1">
      <c r="A30" s="16"/>
      <c r="B30" s="8"/>
      <c r="C30" s="9"/>
      <c r="D30" s="49"/>
      <c r="E30" s="89"/>
      <c r="F30" s="68"/>
      <c r="G30" s="68"/>
      <c r="H30" s="68"/>
      <c r="I30" s="68"/>
      <c r="J30" s="120" t="s">
        <v>63</v>
      </c>
      <c r="K30" s="2"/>
      <c r="L30" s="2"/>
      <c r="M30" s="2"/>
      <c r="N30" s="2"/>
    </row>
    <row r="31" spans="1:14" ht="15.75">
      <c r="A31" s="16"/>
      <c r="B31" s="8"/>
      <c r="C31" s="9"/>
      <c r="D31" s="49"/>
      <c r="E31" s="89"/>
      <c r="F31" s="68"/>
      <c r="G31" s="68"/>
      <c r="H31" s="68"/>
      <c r="I31" s="68"/>
      <c r="J31" s="68"/>
      <c r="K31" s="2"/>
      <c r="L31" s="2"/>
      <c r="M31" s="2"/>
      <c r="N31" s="2"/>
    </row>
    <row r="32" spans="1:14" ht="15.75">
      <c r="A32" s="16"/>
      <c r="B32" s="32"/>
      <c r="C32" s="9"/>
      <c r="D32" s="49"/>
      <c r="E32" s="89"/>
      <c r="F32" s="68"/>
      <c r="G32" s="68"/>
      <c r="H32" s="68"/>
      <c r="I32" s="68"/>
      <c r="J32" s="68"/>
      <c r="K32" s="2"/>
      <c r="L32" s="2"/>
      <c r="M32" s="2"/>
      <c r="N32" s="2"/>
    </row>
    <row r="33" spans="1:14" ht="16.5" thickBot="1">
      <c r="A33" s="15"/>
      <c r="B33" s="10" t="s">
        <v>8</v>
      </c>
      <c r="C33" s="33">
        <f>SUM(C29:C32)</f>
        <v>0</v>
      </c>
      <c r="D33" s="50">
        <f>SUM(D29:D32)</f>
        <v>0</v>
      </c>
      <c r="E33" s="89"/>
      <c r="F33" s="68"/>
      <c r="G33" s="68"/>
      <c r="H33" s="68"/>
      <c r="I33" s="68"/>
      <c r="J33" s="68"/>
      <c r="K33" s="2"/>
      <c r="L33" s="2"/>
      <c r="M33" s="2"/>
      <c r="N33" s="2"/>
    </row>
    <row r="34" spans="1:14" ht="16.5" customHeight="1" thickBot="1">
      <c r="A34" s="15"/>
      <c r="B34" s="15"/>
      <c r="C34" s="30"/>
      <c r="D34" s="30"/>
      <c r="E34" s="89"/>
      <c r="F34" s="68"/>
      <c r="G34" s="68"/>
      <c r="H34" s="68"/>
      <c r="I34" s="68"/>
      <c r="J34" s="68"/>
      <c r="K34" s="2"/>
      <c r="L34" s="2"/>
      <c r="M34" s="2"/>
      <c r="N34" s="2"/>
    </row>
    <row r="35" spans="1:14" ht="16.5" thickBot="1">
      <c r="A35" s="15"/>
      <c r="B35" s="17" t="s">
        <v>21</v>
      </c>
      <c r="C35" s="55">
        <f>C12+C21+C27+C33</f>
        <v>0</v>
      </c>
      <c r="D35" s="57">
        <f>D12+D21+D27+D33</f>
        <v>0</v>
      </c>
      <c r="E35" s="122"/>
      <c r="F35" s="100" t="s">
        <v>71</v>
      </c>
      <c r="G35" s="68"/>
      <c r="H35" s="68"/>
      <c r="I35" s="68"/>
      <c r="J35" s="68"/>
      <c r="K35" s="2"/>
      <c r="L35" s="2"/>
      <c r="M35" s="2"/>
      <c r="N35" s="2"/>
    </row>
    <row r="36" spans="1:14" ht="15.75">
      <c r="A36" s="15"/>
      <c r="B36" s="18"/>
      <c r="C36" s="56"/>
      <c r="D36" s="49"/>
      <c r="E36" s="122"/>
      <c r="F36" s="138" t="s">
        <v>70</v>
      </c>
      <c r="G36" s="139" t="s">
        <v>80</v>
      </c>
      <c r="H36" s="68"/>
      <c r="I36" s="68"/>
      <c r="J36" s="2"/>
      <c r="K36" s="2"/>
      <c r="L36" s="2"/>
      <c r="M36" s="2"/>
    </row>
    <row r="37" spans="1:14" ht="16.5" thickBot="1">
      <c r="A37" s="15"/>
      <c r="B37" s="18" t="s">
        <v>72</v>
      </c>
      <c r="C37" s="88">
        <f>G37*C4</f>
        <v>0</v>
      </c>
      <c r="D37" s="49"/>
      <c r="E37" s="122"/>
      <c r="F37" s="183" t="e">
        <f>C35/C4</f>
        <v>#DIV/0!</v>
      </c>
      <c r="G37" s="140">
        <v>485</v>
      </c>
      <c r="H37" s="68"/>
      <c r="I37" s="68"/>
      <c r="J37" s="2"/>
      <c r="K37" s="2"/>
      <c r="L37" s="2"/>
      <c r="M37" s="2"/>
    </row>
    <row r="38" spans="1:14" ht="15.75">
      <c r="A38" s="15"/>
      <c r="B38" s="18"/>
      <c r="C38" s="56"/>
      <c r="D38" s="49"/>
      <c r="E38" s="150"/>
      <c r="F38" s="2"/>
      <c r="G38" s="2"/>
      <c r="H38" s="2"/>
      <c r="I38" s="2"/>
      <c r="J38" s="2"/>
      <c r="K38" s="2"/>
      <c r="L38" s="2"/>
      <c r="M38" s="2"/>
      <c r="N38" s="2"/>
    </row>
    <row r="39" spans="1:14" ht="16.5" thickBot="1">
      <c r="A39" s="15"/>
      <c r="B39" s="19" t="s">
        <v>12</v>
      </c>
      <c r="C39" s="33">
        <f>C35-C37</f>
        <v>0</v>
      </c>
      <c r="D39" s="50">
        <f>D35-D37</f>
        <v>0</v>
      </c>
      <c r="E39" s="150"/>
      <c r="F39" s="68" t="s">
        <v>69</v>
      </c>
      <c r="G39" s="2"/>
      <c r="H39" s="2"/>
      <c r="I39" s="2"/>
      <c r="J39" s="2"/>
      <c r="K39" s="2"/>
      <c r="L39" s="2"/>
      <c r="M39" s="2"/>
      <c r="N39" s="2"/>
    </row>
    <row r="40" spans="1:14">
      <c r="A40" s="150"/>
      <c r="B40" s="150"/>
      <c r="C40" s="153"/>
      <c r="D40" s="154"/>
      <c r="E40" s="150"/>
      <c r="F40" s="2"/>
      <c r="G40" s="2"/>
      <c r="H40" s="2"/>
      <c r="I40" s="2"/>
      <c r="J40" s="2"/>
      <c r="K40" s="2"/>
      <c r="L40" s="2"/>
      <c r="M40" s="2"/>
      <c r="N40" s="2"/>
    </row>
    <row r="41" spans="1:14" ht="18.75">
      <c r="A41" s="29" t="s">
        <v>0</v>
      </c>
      <c r="B41" s="29" t="s">
        <v>1</v>
      </c>
      <c r="C41" s="31" t="s">
        <v>15</v>
      </c>
      <c r="D41" s="31" t="s">
        <v>66</v>
      </c>
      <c r="E41" s="150"/>
      <c r="F41" s="2"/>
      <c r="G41" s="2"/>
      <c r="H41" s="2"/>
      <c r="I41" s="2"/>
      <c r="J41" s="2"/>
      <c r="N41" s="2"/>
    </row>
    <row r="42" spans="1:14" ht="6.75" customHeight="1">
      <c r="A42" s="150"/>
      <c r="B42" s="150"/>
      <c r="C42" s="153"/>
      <c r="D42" s="154"/>
      <c r="E42" s="150"/>
      <c r="F42" s="2"/>
      <c r="G42" s="2"/>
      <c r="H42" s="2"/>
      <c r="I42" s="2"/>
      <c r="N42" s="2"/>
    </row>
    <row r="43" spans="1:14" ht="16.5" thickBot="1">
      <c r="A43" s="122"/>
      <c r="B43" s="20" t="s">
        <v>13</v>
      </c>
      <c r="C43" s="153"/>
      <c r="D43" s="154"/>
      <c r="E43" s="150"/>
      <c r="H43" s="2"/>
      <c r="I43" s="100" t="s">
        <v>107</v>
      </c>
      <c r="J43" s="127"/>
      <c r="K43" s="127"/>
      <c r="L43" s="127"/>
      <c r="M43" s="2"/>
    </row>
    <row r="44" spans="1:14" ht="17.25" thickTop="1" thickBot="1">
      <c r="A44" s="22" t="s">
        <v>6</v>
      </c>
      <c r="B44" s="23"/>
      <c r="C44" s="39">
        <f>M51</f>
        <v>0</v>
      </c>
      <c r="D44" s="40"/>
      <c r="E44" s="150"/>
      <c r="H44" s="2"/>
      <c r="I44" s="135"/>
      <c r="J44" s="165">
        <v>13</v>
      </c>
      <c r="K44" s="165">
        <v>15</v>
      </c>
      <c r="L44" s="166">
        <v>29</v>
      </c>
      <c r="M44" s="197">
        <f>SUM(J44:L44)</f>
        <v>57</v>
      </c>
    </row>
    <row r="45" spans="1:14" ht="15.75" thickTop="1">
      <c r="A45" s="24"/>
      <c r="B45" s="25"/>
      <c r="C45" s="41"/>
      <c r="D45" s="42"/>
      <c r="E45" s="150"/>
      <c r="F45" s="2"/>
      <c r="G45" s="2"/>
      <c r="H45" s="2"/>
      <c r="I45" s="161" t="s">
        <v>84</v>
      </c>
      <c r="J45" s="95" t="s">
        <v>89</v>
      </c>
      <c r="K45" s="95" t="s">
        <v>90</v>
      </c>
      <c r="L45" s="167" t="s">
        <v>91</v>
      </c>
      <c r="M45" s="87"/>
    </row>
    <row r="46" spans="1:14" ht="16.5" thickBot="1">
      <c r="A46" s="21"/>
      <c r="B46" s="26" t="s">
        <v>7</v>
      </c>
      <c r="C46" s="43">
        <f>SUM(C44:C45)</f>
        <v>0</v>
      </c>
      <c r="D46" s="44">
        <f>SUM(D44:D45)</f>
        <v>0</v>
      </c>
      <c r="E46" s="122"/>
      <c r="F46" s="100" t="s">
        <v>64</v>
      </c>
      <c r="G46" s="96"/>
      <c r="H46" s="96"/>
      <c r="I46" s="162" t="s">
        <v>85</v>
      </c>
      <c r="J46" s="123"/>
      <c r="K46" s="123"/>
      <c r="L46" s="168"/>
      <c r="M46" s="87"/>
    </row>
    <row r="47" spans="1:14" ht="15" thickBot="1">
      <c r="A47" s="21"/>
      <c r="B47" s="21"/>
      <c r="C47" s="45"/>
      <c r="D47" s="45"/>
      <c r="E47" s="122"/>
      <c r="F47" s="101" t="s">
        <v>38</v>
      </c>
      <c r="G47" s="102" t="s">
        <v>39</v>
      </c>
      <c r="H47" s="103" t="s">
        <v>36</v>
      </c>
      <c r="I47" s="163" t="s">
        <v>86</v>
      </c>
      <c r="J47" s="123"/>
      <c r="K47" s="123"/>
      <c r="L47" s="168"/>
      <c r="M47" s="87"/>
    </row>
    <row r="48" spans="1:14" ht="17.25" thickTop="1" thickBot="1">
      <c r="A48" s="22" t="s">
        <v>4</v>
      </c>
      <c r="B48" s="23" t="s">
        <v>40</v>
      </c>
      <c r="C48" s="65">
        <f>F48*G48*H48</f>
        <v>0</v>
      </c>
      <c r="D48" s="40"/>
      <c r="E48" s="122"/>
      <c r="F48" s="134"/>
      <c r="G48" s="123"/>
      <c r="H48" s="124"/>
      <c r="I48" s="163" t="s">
        <v>87</v>
      </c>
      <c r="J48" s="123"/>
      <c r="K48" s="123"/>
      <c r="L48" s="168"/>
      <c r="M48" s="87"/>
    </row>
    <row r="49" spans="1:14" ht="16.5" thickTop="1" thickBot="1">
      <c r="A49" s="24"/>
      <c r="B49" s="27" t="s">
        <v>41</v>
      </c>
      <c r="C49" s="65">
        <f>F49*G49*H49</f>
        <v>0</v>
      </c>
      <c r="D49" s="46"/>
      <c r="E49" s="122"/>
      <c r="F49" s="134"/>
      <c r="G49" s="123"/>
      <c r="H49" s="124"/>
      <c r="I49" s="163" t="s">
        <v>100</v>
      </c>
      <c r="J49" s="123"/>
      <c r="K49" s="123"/>
      <c r="L49" s="168"/>
      <c r="M49" s="87"/>
    </row>
    <row r="50" spans="1:14" ht="16.5" thickBot="1">
      <c r="A50" s="24"/>
      <c r="B50" s="27" t="s">
        <v>42</v>
      </c>
      <c r="C50" s="65">
        <f>F50*G50*H50</f>
        <v>0</v>
      </c>
      <c r="D50" s="46"/>
      <c r="E50" s="122"/>
      <c r="F50" s="106"/>
      <c r="G50" s="107"/>
      <c r="H50" s="108"/>
      <c r="I50" s="169" t="s">
        <v>88</v>
      </c>
      <c r="J50" s="164"/>
      <c r="K50" s="164"/>
      <c r="L50" s="97"/>
      <c r="M50" s="138" t="s">
        <v>92</v>
      </c>
    </row>
    <row r="51" spans="1:14" ht="15.75" thickBot="1">
      <c r="A51" s="24"/>
      <c r="B51" s="25"/>
      <c r="C51" s="65"/>
      <c r="D51" s="46"/>
      <c r="E51" s="122"/>
      <c r="F51" s="123"/>
      <c r="G51" s="123"/>
      <c r="H51" s="123"/>
      <c r="I51" s="180"/>
      <c r="J51" s="181">
        <f>(J46+J47+J48+J49+J50)*J44</f>
        <v>0</v>
      </c>
      <c r="K51" s="181">
        <f>(K46+K47+K48+K49+K50)*K44</f>
        <v>0</v>
      </c>
      <c r="L51" s="181">
        <f>(L46+L47+L48+L49+L50)*L44</f>
        <v>0</v>
      </c>
      <c r="M51" s="182">
        <f>SUM(J51:L51)</f>
        <v>0</v>
      </c>
    </row>
    <row r="52" spans="1:14" ht="15">
      <c r="A52" s="24"/>
      <c r="B52" s="136" t="s">
        <v>65</v>
      </c>
      <c r="C52" s="65">
        <f>(C48+C49+C50)*$L$27/100</f>
        <v>0</v>
      </c>
      <c r="D52" s="65">
        <f>(D48+D49+D50)*$L$27/100</f>
        <v>0</v>
      </c>
      <c r="E52" s="122"/>
      <c r="H52" s="2"/>
      <c r="I52" s="185"/>
      <c r="J52" s="186"/>
      <c r="K52" s="186"/>
      <c r="L52" s="186"/>
      <c r="M52" s="186"/>
      <c r="N52" s="2"/>
    </row>
    <row r="53" spans="1:14" ht="16.5" thickBot="1">
      <c r="A53" s="24"/>
      <c r="B53" s="26" t="s">
        <v>19</v>
      </c>
      <c r="C53" s="43">
        <f>SUM(C48:C52)</f>
        <v>0</v>
      </c>
      <c r="D53" s="44">
        <f>SUM(D48:D52)</f>
        <v>0</v>
      </c>
      <c r="E53" s="150"/>
      <c r="F53" s="2"/>
      <c r="G53" s="2"/>
      <c r="H53" s="2"/>
      <c r="I53" s="2"/>
      <c r="J53" s="2"/>
      <c r="K53" s="2"/>
      <c r="L53" s="2"/>
      <c r="M53" s="2"/>
      <c r="N53" s="2"/>
    </row>
    <row r="54" spans="1:14" ht="12.75" thickBot="1">
      <c r="A54" s="21"/>
      <c r="B54" s="21"/>
      <c r="C54" s="45"/>
      <c r="D54" s="45"/>
      <c r="E54" s="150"/>
      <c r="F54" s="2"/>
      <c r="G54" s="2"/>
      <c r="H54" s="2"/>
      <c r="I54" s="2"/>
      <c r="J54" s="2"/>
      <c r="K54" s="2"/>
      <c r="L54" s="2"/>
      <c r="M54" s="2"/>
      <c r="N54" s="2"/>
    </row>
    <row r="55" spans="1:14" ht="16.5" thickBot="1">
      <c r="A55" s="21"/>
      <c r="B55" s="28" t="s">
        <v>16</v>
      </c>
      <c r="C55" s="47">
        <f>C46+C53</f>
        <v>0</v>
      </c>
      <c r="D55" s="48">
        <f>D46+D53</f>
        <v>0</v>
      </c>
      <c r="E55" s="150"/>
      <c r="F55" s="2"/>
      <c r="G55" s="2"/>
      <c r="H55" s="2"/>
      <c r="I55" s="2"/>
      <c r="J55" s="2"/>
      <c r="K55" s="2"/>
      <c r="L55" s="2"/>
      <c r="M55" s="2"/>
      <c r="N55" s="2"/>
    </row>
    <row r="56" spans="1:14" ht="15" customHeight="1">
      <c r="A56" s="150"/>
      <c r="B56" s="150"/>
      <c r="C56" s="153"/>
      <c r="D56" s="154"/>
      <c r="E56" s="150"/>
      <c r="F56" s="2"/>
      <c r="G56" s="2"/>
      <c r="H56" s="2"/>
      <c r="I56" s="2"/>
      <c r="J56" s="2"/>
      <c r="K56" s="2"/>
      <c r="L56" s="2"/>
      <c r="M56" s="2"/>
      <c r="N56" s="2"/>
    </row>
    <row r="57" spans="1:14" ht="18.75" customHeight="1">
      <c r="A57" s="156"/>
      <c r="B57" s="29" t="s">
        <v>1</v>
      </c>
      <c r="C57" s="31" t="s">
        <v>15</v>
      </c>
      <c r="D57" s="31" t="s">
        <v>66</v>
      </c>
      <c r="E57" s="150"/>
      <c r="F57" s="2"/>
      <c r="G57" s="2"/>
      <c r="H57" s="2"/>
      <c r="I57" s="2"/>
      <c r="J57" s="2"/>
      <c r="K57" s="2"/>
      <c r="L57" s="2"/>
      <c r="M57" s="2"/>
      <c r="N57" s="2"/>
    </row>
    <row r="58" spans="1:14" s="1" customFormat="1" ht="6.75" customHeight="1">
      <c r="A58" s="67"/>
      <c r="B58" s="67"/>
      <c r="C58" s="78"/>
      <c r="D58" s="155"/>
      <c r="E58" s="67"/>
      <c r="F58" s="3"/>
      <c r="G58" s="3"/>
      <c r="H58" s="3"/>
      <c r="I58" s="2"/>
      <c r="J58" s="2"/>
      <c r="K58" s="2"/>
      <c r="L58" s="2"/>
      <c r="M58" s="2"/>
      <c r="N58" s="3"/>
    </row>
    <row r="59" spans="1:14" ht="19.5" thickBot="1">
      <c r="A59" s="122"/>
      <c r="B59" s="34" t="s">
        <v>23</v>
      </c>
      <c r="C59" s="153"/>
      <c r="D59" s="154"/>
      <c r="E59" s="150"/>
      <c r="H59" s="2"/>
      <c r="I59" s="3"/>
      <c r="J59" s="3"/>
      <c r="K59" s="3"/>
      <c r="L59" s="3"/>
      <c r="M59" s="3"/>
      <c r="N59" s="2"/>
    </row>
    <row r="60" spans="1:14" ht="15.75">
      <c r="A60" s="150"/>
      <c r="B60" s="17" t="s">
        <v>22</v>
      </c>
      <c r="C60" s="35">
        <f>C35+C55</f>
        <v>0</v>
      </c>
      <c r="D60" s="36">
        <f>D35+D55</f>
        <v>0</v>
      </c>
      <c r="E60" s="150"/>
      <c r="H60" s="2"/>
      <c r="I60" s="2"/>
      <c r="J60" s="2"/>
      <c r="K60" s="2"/>
      <c r="L60" s="2"/>
      <c r="M60" s="2"/>
      <c r="N60" s="2"/>
    </row>
    <row r="61" spans="1:14" ht="15.75">
      <c r="A61" s="150"/>
      <c r="B61" s="18" t="s">
        <v>43</v>
      </c>
      <c r="C61" s="37">
        <f>C37</f>
        <v>0</v>
      </c>
      <c r="D61" s="38">
        <f>D37</f>
        <v>0</v>
      </c>
      <c r="E61" s="150"/>
      <c r="H61" s="2"/>
      <c r="I61" s="2"/>
      <c r="J61" s="2"/>
      <c r="K61" s="2"/>
      <c r="L61" s="2"/>
      <c r="M61" s="2"/>
      <c r="N61" s="2"/>
    </row>
    <row r="62" spans="1:14" ht="15.75">
      <c r="A62" s="150"/>
      <c r="B62" s="18" t="s">
        <v>67</v>
      </c>
      <c r="C62" s="37">
        <f>IF(C39&lt;0,ABS(C39)/C4,0)</f>
        <v>0</v>
      </c>
      <c r="D62" s="38">
        <f>IF(D39&lt;0,ABS(D39)/C4,0)</f>
        <v>0</v>
      </c>
      <c r="E62" s="150"/>
      <c r="H62" s="2"/>
      <c r="I62" s="2"/>
      <c r="J62" s="2"/>
      <c r="K62" s="2"/>
      <c r="L62" s="2"/>
      <c r="M62" s="2"/>
      <c r="N62" s="2"/>
    </row>
    <row r="63" spans="1:14" ht="19.5" customHeight="1" thickBot="1">
      <c r="A63" s="150"/>
      <c r="B63" s="145"/>
      <c r="C63" s="146"/>
      <c r="D63" s="147"/>
      <c r="E63" s="150"/>
      <c r="F63" s="143" t="s">
        <v>74</v>
      </c>
      <c r="G63" s="144"/>
      <c r="H63" s="2"/>
      <c r="I63" s="2"/>
      <c r="J63" s="2"/>
      <c r="K63" s="2"/>
      <c r="L63" s="2"/>
      <c r="M63" s="2"/>
      <c r="N63" s="2"/>
    </row>
    <row r="64" spans="1:14" ht="19.5" customHeight="1" thickBot="1">
      <c r="A64" s="150"/>
      <c r="B64" s="70" t="s">
        <v>20</v>
      </c>
      <c r="C64" s="71">
        <f>C60-C61+C62</f>
        <v>0</v>
      </c>
      <c r="D64" s="72">
        <f>D60-D61+D62</f>
        <v>0</v>
      </c>
      <c r="E64" s="122"/>
      <c r="F64" s="175" t="s">
        <v>93</v>
      </c>
      <c r="G64" s="141" t="s">
        <v>32</v>
      </c>
      <c r="H64" s="2"/>
      <c r="I64" s="2"/>
      <c r="J64" s="2"/>
      <c r="K64" s="2"/>
      <c r="L64" s="2"/>
      <c r="M64" s="2"/>
      <c r="N64" s="2"/>
    </row>
    <row r="65" spans="1:14" ht="21.75" customHeight="1" thickTop="1" thickBot="1">
      <c r="A65" s="150"/>
      <c r="B65" s="69" t="s">
        <v>73</v>
      </c>
      <c r="C65" s="73">
        <f>(G14*G65)+((G16+G17)*G65)</f>
        <v>0</v>
      </c>
      <c r="D65" s="76"/>
      <c r="E65" s="152"/>
      <c r="F65" s="133" t="s">
        <v>94</v>
      </c>
      <c r="G65" s="142">
        <v>0.15</v>
      </c>
      <c r="H65" s="2" t="s">
        <v>76</v>
      </c>
      <c r="I65" s="2"/>
      <c r="J65" s="2"/>
      <c r="K65" s="2"/>
      <c r="L65" s="2"/>
      <c r="M65" s="2"/>
      <c r="N65" s="2"/>
    </row>
    <row r="66" spans="1:14" ht="21.75" customHeight="1" thickBot="1">
      <c r="A66" s="150"/>
      <c r="B66" s="75" t="s">
        <v>81</v>
      </c>
      <c r="C66" s="74">
        <f>C64-C65</f>
        <v>0</v>
      </c>
      <c r="D66" s="77"/>
      <c r="E66" s="152"/>
      <c r="H66" s="2"/>
      <c r="I66" s="2"/>
      <c r="J66" s="2"/>
      <c r="K66" s="2"/>
      <c r="L66" s="2"/>
      <c r="M66" s="2"/>
      <c r="N66" s="2"/>
    </row>
    <row r="67" spans="1:14">
      <c r="A67" s="150"/>
      <c r="B67" s="150"/>
      <c r="C67" s="150"/>
      <c r="D67" s="150"/>
      <c r="E67" s="150"/>
      <c r="F67" s="2"/>
      <c r="G67" s="2"/>
      <c r="H67" s="2"/>
      <c r="I67" s="2"/>
      <c r="J67" s="2"/>
      <c r="K67" s="2"/>
      <c r="L67" s="2"/>
      <c r="M67" s="2"/>
      <c r="N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I1734" s="2"/>
      <c r="J1734" s="2"/>
      <c r="K1734" s="2"/>
      <c r="L1734" s="2"/>
      <c r="M1734" s="2"/>
    </row>
  </sheetData>
  <mergeCells count="1">
    <mergeCell ref="A1:D1"/>
  </mergeCells>
  <phoneticPr fontId="3" type="noConversion"/>
  <pageMargins left="0.55118110236220474" right="0.74803149606299213" top="0.98425196850393704" bottom="0.98425196850393704" header="0.51181102362204722" footer="0.51181102362204722"/>
  <pageSetup scale="6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F8"/>
  <sheetViews>
    <sheetView workbookViewId="0">
      <selection activeCell="D28" sqref="D28"/>
    </sheetView>
  </sheetViews>
  <sheetFormatPr defaultColWidth="11.42578125" defaultRowHeight="12"/>
  <cols>
    <col min="2" max="2" width="16.7109375" customWidth="1"/>
    <col min="3" max="3" width="24.42578125" customWidth="1"/>
    <col min="4" max="4" width="22.7109375" customWidth="1"/>
    <col min="5" max="5" width="20.140625" customWidth="1"/>
    <col min="6" max="6" width="23.5703125" customWidth="1"/>
  </cols>
  <sheetData>
    <row r="1" spans="2:6" ht="36">
      <c r="B1" s="218"/>
      <c r="C1" s="205" t="s">
        <v>109</v>
      </c>
      <c r="D1" s="205" t="s">
        <v>110</v>
      </c>
      <c r="E1" s="205" t="s">
        <v>111</v>
      </c>
      <c r="F1" s="207" t="s">
        <v>112</v>
      </c>
    </row>
    <row r="2" spans="2:6" ht="18.75" thickBot="1">
      <c r="B2" s="219"/>
      <c r="C2" s="206" t="s">
        <v>113</v>
      </c>
      <c r="D2" s="206" t="s">
        <v>113</v>
      </c>
      <c r="E2" s="206" t="s">
        <v>113</v>
      </c>
      <c r="F2" s="208" t="s">
        <v>113</v>
      </c>
    </row>
    <row r="3" spans="2:6" ht="18.75" thickTop="1">
      <c r="B3" s="220"/>
      <c r="C3" s="209" t="s">
        <v>114</v>
      </c>
      <c r="D3" s="209" t="s">
        <v>114</v>
      </c>
      <c r="E3" s="209" t="s">
        <v>114</v>
      </c>
      <c r="F3" s="209" t="s">
        <v>114</v>
      </c>
    </row>
    <row r="4" spans="2:6" ht="18.75" thickBot="1">
      <c r="B4" s="221"/>
      <c r="C4" s="210">
        <v>40909</v>
      </c>
      <c r="D4" s="210">
        <v>42095</v>
      </c>
      <c r="E4" s="210">
        <v>42095</v>
      </c>
      <c r="F4" s="210">
        <v>40909</v>
      </c>
    </row>
    <row r="5" spans="2:6" ht="18.75" thickBot="1">
      <c r="B5" s="211" t="s">
        <v>89</v>
      </c>
      <c r="C5" s="212">
        <v>10</v>
      </c>
      <c r="D5" s="212">
        <v>13</v>
      </c>
      <c r="E5" s="212">
        <v>16</v>
      </c>
      <c r="F5" s="212">
        <v>13</v>
      </c>
    </row>
    <row r="6" spans="2:6" ht="18.75" thickBot="1">
      <c r="B6" s="213" t="s">
        <v>90</v>
      </c>
      <c r="C6" s="212">
        <v>14</v>
      </c>
      <c r="D6" s="212">
        <v>15</v>
      </c>
      <c r="E6" s="212">
        <v>18</v>
      </c>
      <c r="F6" s="212">
        <v>17</v>
      </c>
    </row>
    <row r="7" spans="2:6" ht="18.75" thickBot="1">
      <c r="B7" s="213" t="s">
        <v>115</v>
      </c>
      <c r="C7" s="212">
        <v>26</v>
      </c>
      <c r="D7" s="212">
        <v>29</v>
      </c>
      <c r="E7" s="212">
        <v>34</v>
      </c>
      <c r="F7" s="212">
        <v>33</v>
      </c>
    </row>
    <row r="8" spans="2:6" ht="18.75" thickBot="1">
      <c r="B8" s="214" t="s">
        <v>116</v>
      </c>
      <c r="C8" s="215">
        <v>50</v>
      </c>
      <c r="D8" s="215">
        <v>57</v>
      </c>
      <c r="E8" s="215">
        <v>68</v>
      </c>
      <c r="F8" s="215">
        <v>63</v>
      </c>
    </row>
  </sheetData>
  <mergeCells count="2">
    <mergeCell ref="B1:B2"/>
    <mergeCell ref="B3:B4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#</vt:lpstr>
      <vt:lpstr>per diem amounts</vt:lpstr>
      <vt:lpstr>Sheet3</vt:lpstr>
    </vt:vector>
  </TitlesOfParts>
  <Company>Simon Fraser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djt</dc:creator>
  <cp:lastModifiedBy>Matthew Plotnikoff</cp:lastModifiedBy>
  <cp:lastPrinted>2003-05-02T20:04:39Z</cp:lastPrinted>
  <dcterms:created xsi:type="dcterms:W3CDTF">2002-04-15T16:25:41Z</dcterms:created>
  <dcterms:modified xsi:type="dcterms:W3CDTF">2017-11-29T19:00:58Z</dcterms:modified>
</cp:coreProperties>
</file>