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ng/Desktop/PAFs/PAF Training Final/"/>
    </mc:Choice>
  </mc:AlternateContent>
  <xr:revisionPtr revIDLastSave="0" documentId="8_{1F39F76B-4109-6844-83E6-E4C04533F9E7}" xr6:coauthVersionLast="47" xr6:coauthVersionMax="47" xr10:uidLastSave="{00000000-0000-0000-0000-000000000000}"/>
  <bookViews>
    <workbookView xWindow="1040" yWindow="460" windowWidth="27640" windowHeight="16140" xr2:uid="{ADBBE776-535C-DA4F-AAE3-3586221C98B3}"/>
  </bookViews>
  <sheets>
    <sheet name="Over or Under Encumbrance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2" l="1"/>
  <c r="F3" i="2"/>
  <c r="E3" i="2"/>
  <c r="O4" i="2"/>
  <c r="O5" i="2"/>
  <c r="O6" i="2"/>
  <c r="O7" i="2"/>
  <c r="O8" i="2"/>
  <c r="O9" i="2"/>
  <c r="O10" i="2"/>
  <c r="O11" i="2"/>
  <c r="O12" i="2"/>
  <c r="O13" i="2"/>
  <c r="O14" i="2"/>
  <c r="O3" i="2"/>
  <c r="O15" i="2" s="1"/>
  <c r="P14" i="2"/>
  <c r="P13" i="2"/>
  <c r="P12" i="2"/>
  <c r="P11" i="2"/>
  <c r="P10" i="2"/>
  <c r="P9" i="2"/>
  <c r="P8" i="2"/>
  <c r="P7" i="2"/>
  <c r="P6" i="2"/>
  <c r="P5" i="2"/>
  <c r="P4" i="2"/>
  <c r="P3" i="2"/>
  <c r="P15" i="2" s="1"/>
  <c r="I4" i="2"/>
  <c r="I5" i="2"/>
  <c r="I6" i="2"/>
  <c r="I7" i="2"/>
  <c r="I8" i="2"/>
  <c r="I9" i="2"/>
  <c r="I10" i="2"/>
  <c r="I11" i="2"/>
  <c r="I12" i="2"/>
  <c r="I13" i="2"/>
  <c r="I14" i="2"/>
  <c r="I3" i="2"/>
  <c r="J14" i="2"/>
  <c r="J13" i="2"/>
  <c r="J12" i="2"/>
  <c r="J11" i="2"/>
  <c r="J10" i="2"/>
  <c r="J9" i="2"/>
  <c r="J8" i="2"/>
  <c r="J7" i="2"/>
  <c r="J6" i="2"/>
  <c r="J5" i="2"/>
  <c r="J4" i="2"/>
  <c r="J3" i="2"/>
  <c r="Q7" i="2" l="1"/>
  <c r="R7" i="2" s="1"/>
  <c r="Q11" i="2"/>
  <c r="R11" i="2" s="1"/>
  <c r="Q5" i="2"/>
  <c r="R5" i="2" s="1"/>
  <c r="Q3" i="2"/>
  <c r="Q8" i="2"/>
  <c r="R8" i="2" s="1"/>
  <c r="Q12" i="2"/>
  <c r="R12" i="2" s="1"/>
  <c r="Q4" i="2"/>
  <c r="R4" i="2" s="1"/>
  <c r="Q10" i="2"/>
  <c r="R10" i="2" s="1"/>
  <c r="Q9" i="2"/>
  <c r="R9" i="2" s="1"/>
  <c r="Q13" i="2"/>
  <c r="R13" i="2" s="1"/>
  <c r="Q6" i="2"/>
  <c r="R6" i="2" s="1"/>
  <c r="Q14" i="2"/>
  <c r="R14" i="2" s="1"/>
  <c r="Q2" i="2"/>
  <c r="R3" i="2"/>
  <c r="J15" i="2"/>
  <c r="I15" i="2"/>
  <c r="D3" i="2"/>
  <c r="D4" i="2"/>
  <c r="D5" i="2"/>
  <c r="D6" i="2"/>
  <c r="D7" i="2"/>
  <c r="D8" i="2"/>
  <c r="D9" i="2"/>
  <c r="D10" i="2"/>
  <c r="D11" i="2"/>
  <c r="D12" i="2"/>
  <c r="D13" i="2"/>
  <c r="D14" i="2"/>
  <c r="C4" i="2"/>
  <c r="C5" i="2"/>
  <c r="C6" i="2"/>
  <c r="C7" i="2"/>
  <c r="C8" i="2"/>
  <c r="C9" i="2"/>
  <c r="C10" i="2"/>
  <c r="C11" i="2"/>
  <c r="C12" i="2"/>
  <c r="C13" i="2"/>
  <c r="C14" i="2"/>
  <c r="C3" i="2"/>
  <c r="K4" i="2" l="1"/>
  <c r="K3" i="2"/>
  <c r="K5" i="2"/>
  <c r="K6" i="2"/>
  <c r="K2" i="2"/>
  <c r="K9" i="2"/>
  <c r="L9" i="2" s="1"/>
  <c r="K13" i="2"/>
  <c r="L13" i="2" s="1"/>
  <c r="L6" i="2"/>
  <c r="K10" i="2"/>
  <c r="L10" i="2" s="1"/>
  <c r="K14" i="2"/>
  <c r="L14" i="2" s="1"/>
  <c r="K8" i="2"/>
  <c r="L8" i="2" s="1"/>
  <c r="L4" i="2"/>
  <c r="K7" i="2"/>
  <c r="L7" i="2" s="1"/>
  <c r="K11" i="2"/>
  <c r="L11" i="2" s="1"/>
  <c r="L5" i="2"/>
  <c r="L3" i="2"/>
  <c r="K12" i="2"/>
  <c r="L12" i="2" s="1"/>
  <c r="D15" i="2"/>
  <c r="C15" i="2"/>
  <c r="E2" i="2" l="1"/>
  <c r="E9" i="2"/>
  <c r="F9" i="2" s="1"/>
  <c r="E13" i="2"/>
  <c r="F13" i="2" s="1"/>
  <c r="E7" i="2"/>
  <c r="F7" i="2" s="1"/>
  <c r="F4" i="2"/>
  <c r="E12" i="2"/>
  <c r="F12" i="2" s="1"/>
  <c r="E6" i="2"/>
  <c r="F6" i="2" s="1"/>
  <c r="E10" i="2"/>
  <c r="F10" i="2" s="1"/>
  <c r="E14" i="2"/>
  <c r="F14" i="2" s="1"/>
  <c r="E11" i="2"/>
  <c r="F11" i="2" s="1"/>
  <c r="E8" i="2"/>
  <c r="F8" i="2" s="1"/>
  <c r="E5" i="2"/>
  <c r="F5" i="2" s="1"/>
</calcChain>
</file>

<file path=xl/sharedStrings.xml><?xml version="1.0" encoding="utf-8"?>
<sst xmlns="http://schemas.openxmlformats.org/spreadsheetml/2006/main" count="35" uniqueCount="25">
  <si>
    <t>Period</t>
  </si>
  <si>
    <t>Encumbrance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</si>
  <si>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</si>
  <si>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</si>
  <si>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</si>
  <si>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</si>
  <si>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</si>
  <si>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</si>
  <si>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</si>
  <si>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</si>
  <si>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</si>
  <si>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</si>
  <si>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</si>
  <si>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</si>
  <si>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</t>
  </si>
  <si>
    <t>(Under)Encumbrance</t>
  </si>
  <si>
    <t>(Over)Encumbrance</t>
  </si>
  <si>
    <t>Month 0</t>
  </si>
  <si>
    <t>Direct Spending Bal.</t>
  </si>
  <si>
    <t>Remaining Encumb.</t>
  </si>
  <si>
    <t>Actuals</t>
  </si>
  <si>
    <t>Approved YR1 Spending Bal.</t>
  </si>
  <si>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You were </t>
    </r>
    <r>
      <rPr>
        <b/>
        <sz val="12"/>
        <color theme="1"/>
        <rFont val="Calibri"/>
        <family val="2"/>
        <scheme val="minor"/>
      </rPr>
      <t>awarded $120K over 2 years</t>
    </r>
    <r>
      <rPr>
        <sz val="12"/>
        <color theme="1"/>
        <rFont val="Calibri"/>
        <family val="2"/>
        <scheme val="minor"/>
      </rPr>
      <t xml:space="preserve"> ($60K YR01, $60K YR02). 
You decide to </t>
    </r>
    <r>
      <rPr>
        <b/>
        <sz val="12"/>
        <color theme="1"/>
        <rFont val="Calibri"/>
        <family val="2"/>
        <scheme val="minor"/>
      </rPr>
      <t>hire an RA for 2 years, at 70hrs bi-weekly, $30/hr</t>
    </r>
    <r>
      <rPr>
        <sz val="12"/>
        <color theme="1"/>
        <rFont val="Calibri"/>
        <family val="2"/>
        <scheme val="minor"/>
      </rPr>
      <t xml:space="preserve">. 
Let's walk through </t>
    </r>
    <r>
      <rPr>
        <b/>
        <sz val="12"/>
        <color theme="1"/>
        <rFont val="Calibri"/>
        <family val="2"/>
        <scheme val="minor"/>
      </rPr>
      <t>year 1</t>
    </r>
    <r>
      <rPr>
        <sz val="12"/>
        <color theme="1"/>
        <rFont val="Calibri"/>
        <family val="2"/>
        <scheme val="minor"/>
      </rPr>
      <t xml:space="preserve"> to: 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- show that </t>
    </r>
    <r>
      <rPr>
        <b/>
        <sz val="12"/>
        <color theme="1"/>
        <rFont val="Calibri"/>
        <family val="2"/>
        <scheme val="minor"/>
      </rPr>
      <t xml:space="preserve">encumbrances will always go down to zero over time
</t>
    </r>
    <r>
      <rPr>
        <sz val="12"/>
        <color theme="1"/>
        <rFont val="Calibri"/>
        <family val="2"/>
        <scheme val="minor"/>
      </rPr>
      <t>- show how encumbrances affect direct spending balance.</t>
    </r>
    <r>
      <rPr>
        <b/>
        <sz val="12"/>
        <color theme="1"/>
        <rFont val="Calibri"/>
        <family val="2"/>
        <scheme val="minor"/>
      </rPr>
      <t xml:space="preserve"> If you encumber *</t>
    </r>
    <r>
      <rPr>
        <b/>
        <i/>
        <sz val="12"/>
        <color theme="1"/>
        <rFont val="Calibri"/>
        <family val="2"/>
        <scheme val="minor"/>
      </rPr>
      <t>just right*</t>
    </r>
    <r>
      <rPr>
        <b/>
        <sz val="12"/>
        <color theme="1"/>
        <rFont val="Calibri"/>
        <family val="2"/>
        <scheme val="minor"/>
      </rPr>
      <t>, you will have an accurate reflection of your balance left to spend throughout your project.</t>
    </r>
  </si>
  <si>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You were </t>
    </r>
    <r>
      <rPr>
        <b/>
        <sz val="12"/>
        <color theme="1"/>
        <rFont val="Calibri"/>
        <family val="2"/>
        <scheme val="minor"/>
      </rPr>
      <t>awarded $120K over 2 years</t>
    </r>
    <r>
      <rPr>
        <sz val="12"/>
        <color theme="1"/>
        <rFont val="Calibri"/>
        <family val="2"/>
        <scheme val="minor"/>
      </rPr>
      <t xml:space="preserve"> ($60K YR01, $60K YR02). 
You decide to </t>
    </r>
    <r>
      <rPr>
        <b/>
        <sz val="12"/>
        <color theme="1"/>
        <rFont val="Calibri"/>
        <family val="2"/>
        <scheme val="minor"/>
      </rPr>
      <t>hire an RA for 2 years, at 80hrs bi-weekly, $30/hr</t>
    </r>
    <r>
      <rPr>
        <sz val="12"/>
        <color theme="1"/>
        <rFont val="Calibri"/>
        <family val="2"/>
        <scheme val="minor"/>
      </rPr>
      <t xml:space="preserve">. 
Let's walk through </t>
    </r>
    <r>
      <rPr>
        <b/>
        <sz val="12"/>
        <color theme="1"/>
        <rFont val="Calibri"/>
        <family val="2"/>
        <scheme val="minor"/>
      </rPr>
      <t>year 1</t>
    </r>
    <r>
      <rPr>
        <sz val="12"/>
        <color theme="1"/>
        <rFont val="Calibri"/>
        <family val="2"/>
        <scheme val="minor"/>
      </rPr>
      <t xml:space="preserve"> to: 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- show that </t>
    </r>
    <r>
      <rPr>
        <b/>
        <sz val="12"/>
        <color theme="1"/>
        <rFont val="Calibri"/>
        <family val="2"/>
        <scheme val="minor"/>
      </rPr>
      <t xml:space="preserve">encumbrances will always go down to zero over time
</t>
    </r>
    <r>
      <rPr>
        <sz val="12"/>
        <color theme="1"/>
        <rFont val="Calibri"/>
        <family val="2"/>
        <scheme val="minor"/>
      </rPr>
      <t>- show how encumbrances affect direct spending balance.</t>
    </r>
    <r>
      <rPr>
        <b/>
        <sz val="12"/>
        <color theme="1"/>
        <rFont val="Calibri"/>
        <family val="2"/>
        <scheme val="minor"/>
      </rPr>
      <t xml:space="preserve"> If you over-encumber, it will initially look like you have less to spend than you actually do.</t>
    </r>
  </si>
  <si>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You were </t>
    </r>
    <r>
      <rPr>
        <b/>
        <sz val="12"/>
        <color theme="1"/>
        <rFont val="Calibri"/>
        <family val="2"/>
        <scheme val="minor"/>
      </rPr>
      <t>awarded $120K over 2 years</t>
    </r>
    <r>
      <rPr>
        <sz val="12"/>
        <color theme="1"/>
        <rFont val="Calibri"/>
        <family val="2"/>
        <scheme val="minor"/>
      </rPr>
      <t xml:space="preserve"> ($60K YR01, $60K YR02). 
You decide to </t>
    </r>
    <r>
      <rPr>
        <b/>
        <sz val="12"/>
        <color theme="1"/>
        <rFont val="Calibri"/>
        <family val="2"/>
        <scheme val="minor"/>
      </rPr>
      <t>hire an RA for 2 years, at 60hrs bi-weekly, $30/hr</t>
    </r>
    <r>
      <rPr>
        <sz val="12"/>
        <color theme="1"/>
        <rFont val="Calibri"/>
        <family val="2"/>
        <scheme val="minor"/>
      </rPr>
      <t xml:space="preserve">. 
Let's walk through </t>
    </r>
    <r>
      <rPr>
        <b/>
        <sz val="12"/>
        <color theme="1"/>
        <rFont val="Calibri"/>
        <family val="2"/>
        <scheme val="minor"/>
      </rPr>
      <t>year 1</t>
    </r>
    <r>
      <rPr>
        <sz val="12"/>
        <color theme="1"/>
        <rFont val="Calibri"/>
        <family val="2"/>
        <scheme val="minor"/>
      </rPr>
      <t xml:space="preserve"> to: 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- show that </t>
    </r>
    <r>
      <rPr>
        <b/>
        <sz val="12"/>
        <color theme="1"/>
        <rFont val="Calibri"/>
        <family val="2"/>
        <scheme val="minor"/>
      </rPr>
      <t xml:space="preserve">encumbrances will always go down to zero over time
</t>
    </r>
    <r>
      <rPr>
        <sz val="12"/>
        <color theme="1"/>
        <rFont val="Calibri"/>
        <family val="2"/>
        <scheme val="minor"/>
      </rPr>
      <t>- show how encumbrances affect direct spending balance.</t>
    </r>
    <r>
      <rPr>
        <b/>
        <sz val="12"/>
        <color theme="1"/>
        <rFont val="Calibri"/>
        <family val="2"/>
        <scheme val="minor"/>
      </rPr>
      <t xml:space="preserve"> If you under-encumber, it will initially look like you have more to spend than you actually 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</si>
</sst>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6" formatCode="&quot;$&quot;#,##0.0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6" fontId="0" fillId="4" borderId="1" xfId="0" applyNumberFormat="1" applyFill="1" applyBorder="1" applyAlignment="1">
      <alignment horizontal="center" vertical="center"/>
    </xf>
    <xf numFmtId="166" fontId="0" fillId="7" borderId="1" xfId="0" applyNumberFormat="1" applyFill="1" applyBorder="1" applyAlignment="1">
      <alignment horizontal="center" vertical="center"/>
    </xf>
    <xf numFmtId="166" fontId="0" fillId="5" borderId="1" xfId="0" applyNumberForma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166" fontId="1" fillId="4" borderId="2" xfId="0" applyNumberFormat="1" applyFont="1" applyFill="1" applyBorder="1" applyAlignment="1">
      <alignment horizontal="center" vertical="center"/>
    </xf>
    <xf numFmtId="166" fontId="1" fillId="7" borderId="2" xfId="0" applyNumberFormat="1" applyFont="1" applyFill="1" applyBorder="1" applyAlignment="1">
      <alignment horizontal="center" vertical="center"/>
    </xf>
    <xf numFmtId="166" fontId="1" fillId="5" borderId="2" xfId="0" applyNumberFormat="1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166" fontId="0" fillId="4" borderId="2" xfId="0" applyNumberFormat="1" applyFill="1" applyBorder="1" applyAlignment="1">
      <alignment horizontal="center" vertical="center"/>
    </xf>
    <xf numFmtId="166" fontId="0" fillId="7" borderId="2" xfId="0" applyNumberFormat="1" applyFill="1" applyBorder="1" applyAlignment="1">
      <alignment horizontal="center" vertical="center"/>
    </xf>
    <xf numFmtId="166" fontId="0" fillId="5" borderId="2" xfId="0" applyNumberForma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166" fontId="0" fillId="4" borderId="2" xfId="0" applyNumberFormat="1" applyFont="1" applyFill="1" applyBorder="1" applyAlignment="1">
      <alignment horizontal="center" vertical="center"/>
    </xf>
    <xf numFmtId="44" fontId="0" fillId="4" borderId="2" xfId="0" applyNumberFormat="1" applyFill="1" applyBorder="1" applyAlignment="1">
      <alignment horizontal="center" vertical="center"/>
    </xf>
    <xf numFmtId="44" fontId="0" fillId="4" borderId="1" xfId="0" applyNumberFormat="1" applyFill="1" applyBorder="1" applyAlignment="1">
      <alignment horizontal="center" vertical="center"/>
    </xf>
    <xf numFmtId="44" fontId="0" fillId="7" borderId="2" xfId="0" applyNumberFormat="1" applyFill="1" applyBorder="1" applyAlignment="1">
      <alignment horizontal="center" vertical="center"/>
    </xf>
    <xf numFmtId="44" fontId="0" fillId="7" borderId="1" xfId="0" applyNumberForma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  <xf numFmtId="166" fontId="0" fillId="8" borderId="2" xfId="0" applyNumberFormat="1" applyFont="1" applyFill="1" applyBorder="1" applyAlignment="1">
      <alignment horizontal="center" vertical="center"/>
    </xf>
    <xf numFmtId="166" fontId="0" fillId="8" borderId="2" xfId="0" applyNumberFormat="1" applyFill="1" applyBorder="1" applyAlignment="1">
      <alignment horizontal="center" vertical="center"/>
    </xf>
    <xf numFmtId="166" fontId="1" fillId="8" borderId="2" xfId="0" applyNumberFormat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66" fontId="0" fillId="8" borderId="1" xfId="0" applyNumberForma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left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/>
    </xf>
    <xf numFmtId="166" fontId="0" fillId="7" borderId="2" xfId="0" applyNumberFormat="1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left" vertical="center" wrapText="1"/>
    </xf>
    <xf numFmtId="166" fontId="0" fillId="8" borderId="4" xfId="0" applyNumberFormat="1" applyFont="1" applyFill="1" applyBorder="1" applyAlignment="1">
      <alignment horizontal="center" vertical="center"/>
    </xf>
    <xf numFmtId="166" fontId="0" fillId="8" borderId="4" xfId="0" applyNumberForma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44" fontId="0" fillId="5" borderId="2" xfId="0" applyNumberForma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166" fontId="0" fillId="5" borderId="2" xfId="0" applyNumberFormat="1" applyFont="1" applyFill="1" applyBorder="1" applyAlignment="1">
      <alignment horizontal="center" vertical="center"/>
    </xf>
    <xf numFmtId="44" fontId="0" fillId="5" borderId="1" xfId="0" applyNumberForma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left" vertical="center" wrapText="1"/>
    </xf>
    <xf numFmtId="0" fontId="0" fillId="4" borderId="6" xfId="0" applyFont="1" applyFill="1" applyBorder="1" applyAlignment="1">
      <alignment horizontal="left" vertical="center" wrapText="1"/>
    </xf>
    <xf numFmtId="0" fontId="0" fillId="4" borderId="7" xfId="0" applyFont="1" applyFill="1" applyBorder="1" applyAlignment="1">
      <alignment horizontal="left" vertical="center" wrapText="1"/>
    </xf>
    <xf numFmtId="0" fontId="0" fillId="4" borderId="8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0" fillId="4" borderId="9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horizontal="left" vertical="center" wrapText="1"/>
    </xf>
    <xf numFmtId="0" fontId="0" fillId="4" borderId="11" xfId="0" applyFont="1" applyFill="1" applyBorder="1" applyAlignment="1">
      <alignment horizontal="left" vertical="center" wrapText="1"/>
    </xf>
    <xf numFmtId="0" fontId="0" fillId="4" borderId="12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7" borderId="6" xfId="0" applyFont="1" applyFill="1" applyBorder="1" applyAlignment="1">
      <alignment horizontal="left" vertical="center" wrapText="1"/>
    </xf>
    <xf numFmtId="0" fontId="0" fillId="7" borderId="7" xfId="0" applyFont="1" applyFill="1" applyBorder="1" applyAlignment="1">
      <alignment horizontal="left" vertical="center" wrapText="1"/>
    </xf>
    <xf numFmtId="0" fontId="0" fillId="7" borderId="8" xfId="0" applyFont="1" applyFill="1" applyBorder="1" applyAlignment="1">
      <alignment horizontal="left" vertical="center" wrapText="1"/>
    </xf>
    <xf numFmtId="0" fontId="0" fillId="7" borderId="0" xfId="0" applyFont="1" applyFill="1" applyBorder="1" applyAlignment="1">
      <alignment horizontal="left" vertical="center" wrapText="1"/>
    </xf>
    <xf numFmtId="0" fontId="0" fillId="7" borderId="9" xfId="0" applyFont="1" applyFill="1" applyBorder="1" applyAlignment="1">
      <alignment horizontal="left" vertical="center" wrapText="1"/>
    </xf>
    <xf numFmtId="0" fontId="0" fillId="7" borderId="10" xfId="0" applyFont="1" applyFill="1" applyBorder="1" applyAlignment="1">
      <alignment horizontal="left" vertical="center" wrapText="1"/>
    </xf>
    <xf numFmtId="0" fontId="0" fillId="7" borderId="11" xfId="0" applyFont="1" applyFill="1" applyBorder="1" applyAlignment="1">
      <alignment horizontal="left" vertical="center" wrapText="1"/>
    </xf>
    <xf numFmtId="0" fontId="0" fillId="7" borderId="12" xfId="0" applyFont="1" applyFill="1" applyBorder="1" applyAlignment="1">
      <alignment horizontal="left" vertical="center" wrapText="1"/>
    </xf>
    <xf numFmtId="166" fontId="0" fillId="9" borderId="2" xfId="0" applyNumberFormat="1" applyFill="1" applyBorder="1" applyAlignment="1">
      <alignment horizontal="center" vertical="center"/>
    </xf>
    <xf numFmtId="166" fontId="0" fillId="10" borderId="2" xfId="0" applyNumberForma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left" vertical="center" wrapText="1"/>
    </xf>
    <xf numFmtId="0" fontId="0" fillId="5" borderId="7" xfId="0" applyFont="1" applyFill="1" applyBorder="1" applyAlignment="1">
      <alignment horizontal="left" vertical="center" wrapText="1"/>
    </xf>
    <xf numFmtId="0" fontId="0" fillId="5" borderId="8" xfId="0" applyFont="1" applyFill="1" applyBorder="1" applyAlignment="1">
      <alignment horizontal="left" vertical="center" wrapText="1"/>
    </xf>
    <xf numFmtId="0" fontId="0" fillId="5" borderId="0" xfId="0" applyFont="1" applyFill="1" applyBorder="1" applyAlignment="1">
      <alignment horizontal="left" vertical="center" wrapText="1"/>
    </xf>
    <xf numFmtId="0" fontId="0" fillId="5" borderId="9" xfId="0" applyFont="1" applyFill="1" applyBorder="1" applyAlignment="1">
      <alignment horizontal="left" vertical="center" wrapText="1"/>
    </xf>
    <xf numFmtId="0" fontId="0" fillId="5" borderId="10" xfId="0" applyFont="1" applyFill="1" applyBorder="1" applyAlignment="1">
      <alignment horizontal="left" vertical="center" wrapText="1"/>
    </xf>
    <xf numFmtId="0" fontId="0" fillId="5" borderId="11" xfId="0" applyFont="1" applyFill="1" applyBorder="1" applyAlignment="1">
      <alignment horizontal="left" vertical="center" wrapText="1"/>
    </xf>
    <xf numFmtId="0" fontId="0" fillId="5" borderId="12" xfId="0" applyFont="1" applyFill="1" applyBorder="1" applyAlignment="1">
      <alignment horizontal="left" vertical="center" wrapText="1"/>
    </xf>
    <xf numFmtId="166" fontId="0" fillId="11" borderId="2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B7BE3-9D22-BB40-BADD-D6E9F7636DC3}">
  <dimension ref="A1:AO36"/>
  <sheetViews>
    <sheetView tabSelected="1" zoomScale="140" zoomScaleNormal="140" workbookViewId="0">
      <pane xSplit="1" topLeftCell="H1" activePane="topRight" state="frozen"/>
      <selection pane="topRight" activeCell="D6" sqref="D6"/>
    </sheetView>
  </sheetViews>
  <sheetFormatPr baseColWidth="10" defaultColWidth="8.83203125" defaultRowHeight="16" x14ac:dyDescent="0.2"/>
  <cols>
    <col min="1" max="1" width="8.83203125" style="1"/>
    <col min="2" max="2" width="13.5" style="1" customWidth="1"/>
    <col min="3" max="3" width="20.5" style="2" customWidth="1"/>
    <col min="4" max="4" width="18.1640625" style="1" customWidth="1"/>
    <col min="5" max="5" width="21" style="1" customWidth="1"/>
    <col min="6" max="6" width="23.6640625" style="1" customWidth="1"/>
    <col min="7" max="7" width="1.1640625" style="35" customWidth="1"/>
    <col min="8" max="8" width="13.5" style="1" customWidth="1"/>
    <col min="9" max="9" width="20.5" style="2" customWidth="1"/>
    <col min="10" max="10" width="18.1640625" style="1" customWidth="1"/>
    <col min="11" max="11" width="21" style="1" customWidth="1"/>
    <col min="12" max="12" width="23.6640625" style="1" customWidth="1"/>
    <col min="13" max="13" width="1.33203125" style="35" customWidth="1"/>
    <col min="14" max="14" width="13.5" style="1" customWidth="1"/>
    <col min="15" max="15" width="20.5" style="2" customWidth="1"/>
    <col min="16" max="16" width="18.1640625" style="1" customWidth="1"/>
    <col min="17" max="17" width="21" style="1" customWidth="1"/>
    <col min="18" max="18" width="23.6640625" style="1" customWidth="1"/>
    <col min="19" max="16384" width="8.83203125" style="1"/>
  </cols>
  <sheetData>
    <row r="1" spans="1:41" ht="35" thickBot="1" x14ac:dyDescent="0.25">
      <c r="A1" s="17" t="s">
        <v>0</v>
      </c>
      <c r="B1" s="30" t="s">
        <v>21</v>
      </c>
      <c r="C1" s="18" t="s">
        <v>16</v>
      </c>
      <c r="D1" s="18" t="s">
        <v>20</v>
      </c>
      <c r="E1" s="18" t="s">
        <v>19</v>
      </c>
      <c r="F1" s="18" t="s">
        <v>18</v>
      </c>
      <c r="G1" s="31"/>
      <c r="H1" s="38" t="s">
        <v>21</v>
      </c>
      <c r="I1" s="19" t="s">
        <v>15</v>
      </c>
      <c r="J1" s="19" t="s">
        <v>20</v>
      </c>
      <c r="K1" s="19" t="s">
        <v>19</v>
      </c>
      <c r="L1" s="19" t="s">
        <v>18</v>
      </c>
      <c r="M1" s="31"/>
      <c r="N1" s="44" t="s">
        <v>21</v>
      </c>
      <c r="O1" s="20" t="s">
        <v>1</v>
      </c>
      <c r="P1" s="20" t="s">
        <v>20</v>
      </c>
      <c r="Q1" s="20" t="s">
        <v>19</v>
      </c>
      <c r="R1" s="20" t="s">
        <v>18</v>
      </c>
    </row>
    <row r="2" spans="1:41" x14ac:dyDescent="0.2">
      <c r="A2" s="13" t="s">
        <v>17</v>
      </c>
      <c r="B2" s="25">
        <v>60000</v>
      </c>
      <c r="C2" s="23">
        <v>0</v>
      </c>
      <c r="D2" s="23">
        <v>0</v>
      </c>
      <c r="E2" s="24">
        <f>C15-C2</f>
        <v>57600</v>
      </c>
      <c r="F2" s="24"/>
      <c r="G2" s="32"/>
      <c r="H2" s="27">
        <v>60000</v>
      </c>
      <c r="I2" s="39">
        <v>0</v>
      </c>
      <c r="J2" s="39">
        <v>0</v>
      </c>
      <c r="K2" s="40">
        <f>I15-I2</f>
        <v>43200</v>
      </c>
      <c r="L2" s="40"/>
      <c r="M2" s="42"/>
      <c r="N2" s="45">
        <v>60000</v>
      </c>
      <c r="O2" s="46">
        <v>0</v>
      </c>
      <c r="P2" s="46">
        <v>0</v>
      </c>
      <c r="Q2" s="47">
        <f>O15-O2</f>
        <v>50400</v>
      </c>
      <c r="R2" s="47"/>
    </row>
    <row r="3" spans="1:41" x14ac:dyDescent="0.2">
      <c r="A3" s="8" t="s">
        <v>2</v>
      </c>
      <c r="B3" s="26">
        <v>60000</v>
      </c>
      <c r="C3" s="14">
        <f>160*30</f>
        <v>4800</v>
      </c>
      <c r="D3" s="14">
        <f>140*30</f>
        <v>4200</v>
      </c>
      <c r="E3" s="14">
        <f>C15-C3</f>
        <v>52800</v>
      </c>
      <c r="F3" s="69">
        <f>B3-E3-D3</f>
        <v>3000</v>
      </c>
      <c r="G3" s="33"/>
      <c r="H3" s="28">
        <v>60000</v>
      </c>
      <c r="I3" s="15">
        <f>120*30</f>
        <v>3600</v>
      </c>
      <c r="J3" s="15">
        <f>140*30</f>
        <v>4200</v>
      </c>
      <c r="K3" s="15">
        <f>I15-I3</f>
        <v>39600</v>
      </c>
      <c r="L3" s="68">
        <f>H3-K3-J3</f>
        <v>16200</v>
      </c>
      <c r="M3" s="33"/>
      <c r="N3" s="48">
        <v>60000</v>
      </c>
      <c r="O3" s="16">
        <f>140*30</f>
        <v>4200</v>
      </c>
      <c r="P3" s="16">
        <f>140*30</f>
        <v>4200</v>
      </c>
      <c r="Q3" s="16">
        <f>O15-O3</f>
        <v>46200</v>
      </c>
      <c r="R3" s="78">
        <f>N3-Q3-P3</f>
        <v>9600</v>
      </c>
    </row>
    <row r="4" spans="1:41" x14ac:dyDescent="0.2">
      <c r="A4" s="8" t="s">
        <v>3</v>
      </c>
      <c r="B4" s="26">
        <v>60000</v>
      </c>
      <c r="C4" s="14">
        <f t="shared" ref="C4:C14" si="0">160*30</f>
        <v>4800</v>
      </c>
      <c r="D4" s="14">
        <f t="shared" ref="D4:D14" si="1">140*30</f>
        <v>4200</v>
      </c>
      <c r="E4" s="5">
        <f>$C$15-SUM($C$3:C4)</f>
        <v>48000</v>
      </c>
      <c r="F4" s="14">
        <f>B4-E4-SUM($D$3:D4)</f>
        <v>3600</v>
      </c>
      <c r="G4" s="33"/>
      <c r="H4" s="28">
        <v>60000</v>
      </c>
      <c r="I4" s="15">
        <f t="shared" ref="I4:I14" si="2">120*30</f>
        <v>3600</v>
      </c>
      <c r="J4" s="15">
        <f t="shared" ref="J4:J14" si="3">140*30</f>
        <v>4200</v>
      </c>
      <c r="K4" s="6">
        <f>$I$15-SUM($I$3:I4)</f>
        <v>36000</v>
      </c>
      <c r="L4" s="15">
        <f>H4-K4-SUM($J$3:J4)</f>
        <v>15600</v>
      </c>
      <c r="M4" s="33"/>
      <c r="N4" s="48">
        <v>60000</v>
      </c>
      <c r="O4" s="16">
        <f t="shared" ref="O4:O14" si="4">140*30</f>
        <v>4200</v>
      </c>
      <c r="P4" s="16">
        <f t="shared" ref="P4:P14" si="5">140*30</f>
        <v>4200</v>
      </c>
      <c r="Q4" s="7">
        <f>$O$15-SUM($O$3:O4)</f>
        <v>42000</v>
      </c>
      <c r="R4" s="16">
        <f>N4-Q4-SUM($P$3:P4)</f>
        <v>9600</v>
      </c>
    </row>
    <row r="5" spans="1:41" x14ac:dyDescent="0.2">
      <c r="A5" s="8" t="s">
        <v>4</v>
      </c>
      <c r="B5" s="26">
        <v>60000</v>
      </c>
      <c r="C5" s="14">
        <f t="shared" si="0"/>
        <v>4800</v>
      </c>
      <c r="D5" s="14">
        <f t="shared" si="1"/>
        <v>4200</v>
      </c>
      <c r="E5" s="5">
        <f>$C$15-SUM($C$3:C5)</f>
        <v>43200</v>
      </c>
      <c r="F5" s="14">
        <f>B5-E5-SUM($D$3:D5)</f>
        <v>4200</v>
      </c>
      <c r="G5" s="33"/>
      <c r="H5" s="28">
        <v>60000</v>
      </c>
      <c r="I5" s="15">
        <f t="shared" si="2"/>
        <v>3600</v>
      </c>
      <c r="J5" s="15">
        <f t="shared" si="3"/>
        <v>4200</v>
      </c>
      <c r="K5" s="6">
        <f>$I$15-SUM($I$3:I5)</f>
        <v>32400</v>
      </c>
      <c r="L5" s="15">
        <f>H5-K5-SUM($J$3:J5)</f>
        <v>15000</v>
      </c>
      <c r="M5" s="33"/>
      <c r="N5" s="48">
        <v>60000</v>
      </c>
      <c r="O5" s="16">
        <f t="shared" si="4"/>
        <v>4200</v>
      </c>
      <c r="P5" s="16">
        <f t="shared" si="5"/>
        <v>4200</v>
      </c>
      <c r="Q5" s="7">
        <f>$O$15-SUM($O$3:O5)</f>
        <v>37800</v>
      </c>
      <c r="R5" s="16">
        <f>N5-Q5-SUM($P$3:P5)</f>
        <v>9600</v>
      </c>
    </row>
    <row r="6" spans="1:41" x14ac:dyDescent="0.2">
      <c r="A6" s="8" t="s">
        <v>5</v>
      </c>
      <c r="B6" s="26">
        <v>60000</v>
      </c>
      <c r="C6" s="14">
        <f t="shared" si="0"/>
        <v>4800</v>
      </c>
      <c r="D6" s="14">
        <f t="shared" si="1"/>
        <v>4200</v>
      </c>
      <c r="E6" s="5">
        <f>$C$15-SUM($C$3:C6)</f>
        <v>38400</v>
      </c>
      <c r="F6" s="14">
        <f>B6-E6-SUM($D$3:D6)</f>
        <v>4800</v>
      </c>
      <c r="G6" s="33"/>
      <c r="H6" s="28">
        <v>60000</v>
      </c>
      <c r="I6" s="15">
        <f t="shared" si="2"/>
        <v>3600</v>
      </c>
      <c r="J6" s="15">
        <f t="shared" si="3"/>
        <v>4200</v>
      </c>
      <c r="K6" s="6">
        <f>$I$15-SUM($I$3:I6)</f>
        <v>28800</v>
      </c>
      <c r="L6" s="15">
        <f>H6-K6-SUM($J$3:J6)</f>
        <v>14400</v>
      </c>
      <c r="M6" s="33"/>
      <c r="N6" s="48">
        <v>60000</v>
      </c>
      <c r="O6" s="16">
        <f t="shared" si="4"/>
        <v>4200</v>
      </c>
      <c r="P6" s="16">
        <f t="shared" si="5"/>
        <v>4200</v>
      </c>
      <c r="Q6" s="7">
        <f>$O$15-SUM($O$3:O6)</f>
        <v>33600</v>
      </c>
      <c r="R6" s="16">
        <f>N6-Q6-SUM($P$3:P6)</f>
        <v>9600</v>
      </c>
    </row>
    <row r="7" spans="1:41" x14ac:dyDescent="0.2">
      <c r="A7" s="8" t="s">
        <v>6</v>
      </c>
      <c r="B7" s="26">
        <v>60000</v>
      </c>
      <c r="C7" s="14">
        <f t="shared" si="0"/>
        <v>4800</v>
      </c>
      <c r="D7" s="14">
        <f t="shared" si="1"/>
        <v>4200</v>
      </c>
      <c r="E7" s="5">
        <f>$C$15-SUM($C$3:C7)</f>
        <v>33600</v>
      </c>
      <c r="F7" s="14">
        <f>B7-E7-SUM($D$3:D7)</f>
        <v>5400</v>
      </c>
      <c r="G7" s="33"/>
      <c r="H7" s="28">
        <v>60000</v>
      </c>
      <c r="I7" s="15">
        <f t="shared" si="2"/>
        <v>3600</v>
      </c>
      <c r="J7" s="15">
        <f t="shared" si="3"/>
        <v>4200</v>
      </c>
      <c r="K7" s="6">
        <f>$I$15-SUM($I$3:I7)</f>
        <v>25200</v>
      </c>
      <c r="L7" s="15">
        <f>H7-K7-SUM($J$3:J7)</f>
        <v>13800</v>
      </c>
      <c r="M7" s="33"/>
      <c r="N7" s="48">
        <v>60000</v>
      </c>
      <c r="O7" s="16">
        <f t="shared" si="4"/>
        <v>4200</v>
      </c>
      <c r="P7" s="16">
        <f t="shared" si="5"/>
        <v>4200</v>
      </c>
      <c r="Q7" s="7">
        <f>$O$15-SUM($O$3:O7)</f>
        <v>29400</v>
      </c>
      <c r="R7" s="16">
        <f>N7-Q7-SUM($P$3:P7)</f>
        <v>9600</v>
      </c>
    </row>
    <row r="8" spans="1:41" x14ac:dyDescent="0.2">
      <c r="A8" s="8" t="s">
        <v>7</v>
      </c>
      <c r="B8" s="26">
        <v>60000</v>
      </c>
      <c r="C8" s="14">
        <f t="shared" si="0"/>
        <v>4800</v>
      </c>
      <c r="D8" s="14">
        <f t="shared" si="1"/>
        <v>4200</v>
      </c>
      <c r="E8" s="5">
        <f>$C$15-SUM($C$3:C8)</f>
        <v>28800</v>
      </c>
      <c r="F8" s="14">
        <f>B8-E8-SUM($D$3:D8)</f>
        <v>6000</v>
      </c>
      <c r="G8" s="33"/>
      <c r="H8" s="28">
        <v>60000</v>
      </c>
      <c r="I8" s="15">
        <f t="shared" si="2"/>
        <v>3600</v>
      </c>
      <c r="J8" s="15">
        <f t="shared" si="3"/>
        <v>4200</v>
      </c>
      <c r="K8" s="6">
        <f>$I$15-SUM($I$3:I8)</f>
        <v>21600</v>
      </c>
      <c r="L8" s="15">
        <f>H8-K8-SUM($J$3:J8)</f>
        <v>13200</v>
      </c>
      <c r="M8" s="33"/>
      <c r="N8" s="48">
        <v>60000</v>
      </c>
      <c r="O8" s="16">
        <f t="shared" si="4"/>
        <v>4200</v>
      </c>
      <c r="P8" s="16">
        <f t="shared" si="5"/>
        <v>4200</v>
      </c>
      <c r="Q8" s="7">
        <f>$O$15-SUM($O$3:O8)</f>
        <v>25200</v>
      </c>
      <c r="R8" s="16">
        <f>N8-Q8-SUM($P$3:P8)</f>
        <v>9600</v>
      </c>
    </row>
    <row r="9" spans="1:41" x14ac:dyDescent="0.2">
      <c r="A9" s="8" t="s">
        <v>8</v>
      </c>
      <c r="B9" s="26">
        <v>60000</v>
      </c>
      <c r="C9" s="14">
        <f t="shared" si="0"/>
        <v>4800</v>
      </c>
      <c r="D9" s="14">
        <f t="shared" si="1"/>
        <v>4200</v>
      </c>
      <c r="E9" s="5">
        <f>$C$15-SUM($C$3:C9)</f>
        <v>24000</v>
      </c>
      <c r="F9" s="14">
        <f>B9-E9-SUM($D$3:D9)</f>
        <v>6600</v>
      </c>
      <c r="G9" s="33"/>
      <c r="H9" s="28">
        <v>60000</v>
      </c>
      <c r="I9" s="15">
        <f t="shared" si="2"/>
        <v>3600</v>
      </c>
      <c r="J9" s="15">
        <f t="shared" si="3"/>
        <v>4200</v>
      </c>
      <c r="K9" s="6">
        <f>$I$15-SUM($I$3:I9)</f>
        <v>18000</v>
      </c>
      <c r="L9" s="15">
        <f>H9-K9-SUM($J$3:J9)</f>
        <v>12600</v>
      </c>
      <c r="M9" s="33"/>
      <c r="N9" s="48">
        <v>60000</v>
      </c>
      <c r="O9" s="16">
        <f t="shared" si="4"/>
        <v>4200</v>
      </c>
      <c r="P9" s="16">
        <f t="shared" si="5"/>
        <v>4200</v>
      </c>
      <c r="Q9" s="7">
        <f>$O$15-SUM($O$3:O9)</f>
        <v>21000</v>
      </c>
      <c r="R9" s="16">
        <f>N9-Q9-SUM($P$3:P9)</f>
        <v>9600</v>
      </c>
    </row>
    <row r="10" spans="1:41" x14ac:dyDescent="0.2">
      <c r="A10" s="8" t="s">
        <v>9</v>
      </c>
      <c r="B10" s="26">
        <v>60000</v>
      </c>
      <c r="C10" s="14">
        <f t="shared" si="0"/>
        <v>4800</v>
      </c>
      <c r="D10" s="14">
        <f t="shared" si="1"/>
        <v>4200</v>
      </c>
      <c r="E10" s="5">
        <f>$C$15-SUM($C$3:C10)</f>
        <v>19200</v>
      </c>
      <c r="F10" s="14">
        <f>B10-E10-SUM($D$3:D10)</f>
        <v>7200</v>
      </c>
      <c r="G10" s="33"/>
      <c r="H10" s="28">
        <v>60000</v>
      </c>
      <c r="I10" s="15">
        <f t="shared" si="2"/>
        <v>3600</v>
      </c>
      <c r="J10" s="15">
        <f t="shared" si="3"/>
        <v>4200</v>
      </c>
      <c r="K10" s="6">
        <f>$I$15-SUM($I$3:I10)</f>
        <v>14400</v>
      </c>
      <c r="L10" s="15">
        <f>H10-K10-SUM($J$3:J10)</f>
        <v>12000</v>
      </c>
      <c r="M10" s="33"/>
      <c r="N10" s="48">
        <v>60000</v>
      </c>
      <c r="O10" s="16">
        <f t="shared" si="4"/>
        <v>4200</v>
      </c>
      <c r="P10" s="16">
        <f t="shared" si="5"/>
        <v>4200</v>
      </c>
      <c r="Q10" s="7">
        <f>$O$15-SUM($O$3:O10)</f>
        <v>16800</v>
      </c>
      <c r="R10" s="16">
        <f>N10-Q10-SUM($P$3:P10)</f>
        <v>9600</v>
      </c>
    </row>
    <row r="11" spans="1:41" x14ac:dyDescent="0.2">
      <c r="A11" s="8" t="s">
        <v>10</v>
      </c>
      <c r="B11" s="26">
        <v>60000</v>
      </c>
      <c r="C11" s="14">
        <f t="shared" si="0"/>
        <v>4800</v>
      </c>
      <c r="D11" s="14">
        <f t="shared" si="1"/>
        <v>4200</v>
      </c>
      <c r="E11" s="5">
        <f>$C$15-SUM($C$3:C11)</f>
        <v>14400</v>
      </c>
      <c r="F11" s="14">
        <f>B11-E11-SUM($D$3:D11)</f>
        <v>7800</v>
      </c>
      <c r="G11" s="33"/>
      <c r="H11" s="28">
        <v>60000</v>
      </c>
      <c r="I11" s="15">
        <f t="shared" si="2"/>
        <v>3600</v>
      </c>
      <c r="J11" s="15">
        <f t="shared" si="3"/>
        <v>4200</v>
      </c>
      <c r="K11" s="6">
        <f>$I$15-SUM($I$3:I11)</f>
        <v>10800</v>
      </c>
      <c r="L11" s="15">
        <f>H11-K11-SUM($J$3:J11)</f>
        <v>11400</v>
      </c>
      <c r="M11" s="33"/>
      <c r="N11" s="48">
        <v>60000</v>
      </c>
      <c r="O11" s="16">
        <f t="shared" si="4"/>
        <v>4200</v>
      </c>
      <c r="P11" s="16">
        <f t="shared" si="5"/>
        <v>4200</v>
      </c>
      <c r="Q11" s="7">
        <f>$O$15-SUM($O$3:O11)</f>
        <v>12600</v>
      </c>
      <c r="R11" s="16">
        <f>N11-Q11-SUM($P$3:P11)</f>
        <v>9600</v>
      </c>
    </row>
    <row r="12" spans="1:41" x14ac:dyDescent="0.2">
      <c r="A12" s="8" t="s">
        <v>11</v>
      </c>
      <c r="B12" s="26">
        <v>60000</v>
      </c>
      <c r="C12" s="14">
        <f t="shared" si="0"/>
        <v>4800</v>
      </c>
      <c r="D12" s="14">
        <f t="shared" si="1"/>
        <v>4200</v>
      </c>
      <c r="E12" s="5">
        <f>$C$15-SUM($C$3:C12)</f>
        <v>9600</v>
      </c>
      <c r="F12" s="14">
        <f>B12-E12-SUM($D$3:D12)</f>
        <v>8400</v>
      </c>
      <c r="G12" s="33"/>
      <c r="H12" s="28">
        <v>60000</v>
      </c>
      <c r="I12" s="15">
        <f t="shared" si="2"/>
        <v>3600</v>
      </c>
      <c r="J12" s="15">
        <f t="shared" si="3"/>
        <v>4200</v>
      </c>
      <c r="K12" s="6">
        <f>$I$15-SUM($I$3:I12)</f>
        <v>7200</v>
      </c>
      <c r="L12" s="15">
        <f>H12-K12-SUM($J$3:J12)</f>
        <v>10800</v>
      </c>
      <c r="M12" s="33"/>
      <c r="N12" s="48">
        <v>60000</v>
      </c>
      <c r="O12" s="16">
        <f t="shared" si="4"/>
        <v>4200</v>
      </c>
      <c r="P12" s="16">
        <f t="shared" si="5"/>
        <v>4200</v>
      </c>
      <c r="Q12" s="7">
        <f>$O$15-SUM($O$3:O12)</f>
        <v>8400</v>
      </c>
      <c r="R12" s="16">
        <f>N12-Q12-SUM($P$3:P12)</f>
        <v>9600</v>
      </c>
    </row>
    <row r="13" spans="1:41" x14ac:dyDescent="0.2">
      <c r="A13" s="8" t="s">
        <v>12</v>
      </c>
      <c r="B13" s="26">
        <v>60000</v>
      </c>
      <c r="C13" s="14">
        <f t="shared" si="0"/>
        <v>4800</v>
      </c>
      <c r="D13" s="14">
        <f t="shared" si="1"/>
        <v>4200</v>
      </c>
      <c r="E13" s="5">
        <f>$C$15-SUM($C$3:C13)</f>
        <v>4800</v>
      </c>
      <c r="F13" s="14">
        <f>B13-E13-SUM($D$3:D13)</f>
        <v>9000</v>
      </c>
      <c r="G13" s="33"/>
      <c r="H13" s="28">
        <v>60000</v>
      </c>
      <c r="I13" s="15">
        <f t="shared" si="2"/>
        <v>3600</v>
      </c>
      <c r="J13" s="15">
        <f t="shared" si="3"/>
        <v>4200</v>
      </c>
      <c r="K13" s="6">
        <f>$I$15-SUM($I$3:I13)</f>
        <v>3600</v>
      </c>
      <c r="L13" s="15">
        <f>H13-K13-SUM($J$3:J13)</f>
        <v>10200</v>
      </c>
      <c r="M13" s="33"/>
      <c r="N13" s="48">
        <v>60000</v>
      </c>
      <c r="O13" s="16">
        <f t="shared" si="4"/>
        <v>4200</v>
      </c>
      <c r="P13" s="16">
        <f t="shared" si="5"/>
        <v>4200</v>
      </c>
      <c r="Q13" s="7">
        <f>$O$15-SUM($O$3:O13)</f>
        <v>4200</v>
      </c>
      <c r="R13" s="16">
        <f>N13-Q13-SUM($P$3:P13)</f>
        <v>9600</v>
      </c>
    </row>
    <row r="14" spans="1:41" ht="17" thickBot="1" x14ac:dyDescent="0.25">
      <c r="A14" s="12" t="s">
        <v>13</v>
      </c>
      <c r="B14" s="26">
        <v>60000</v>
      </c>
      <c r="C14" s="14">
        <f t="shared" si="0"/>
        <v>4800</v>
      </c>
      <c r="D14" s="14">
        <f t="shared" si="1"/>
        <v>4200</v>
      </c>
      <c r="E14" s="5">
        <f>$C$15-SUM($C$3:C14)</f>
        <v>0</v>
      </c>
      <c r="F14" s="14">
        <f>B14-E14-SUM($D$3:D14)</f>
        <v>9600</v>
      </c>
      <c r="G14" s="33"/>
      <c r="H14" s="28">
        <v>60000</v>
      </c>
      <c r="I14" s="15">
        <f t="shared" si="2"/>
        <v>3600</v>
      </c>
      <c r="J14" s="15">
        <f t="shared" si="3"/>
        <v>4200</v>
      </c>
      <c r="K14" s="6">
        <f>$I$15-SUM($I$3:I14)</f>
        <v>0</v>
      </c>
      <c r="L14" s="15">
        <f>H14-K14-SUM($J$3:J14)</f>
        <v>9600</v>
      </c>
      <c r="M14" s="43"/>
      <c r="N14" s="48">
        <v>60000</v>
      </c>
      <c r="O14" s="16">
        <f t="shared" si="4"/>
        <v>4200</v>
      </c>
      <c r="P14" s="16">
        <f t="shared" si="5"/>
        <v>4200</v>
      </c>
      <c r="Q14" s="7">
        <f>$O$15-SUM($O$3:O14)</f>
        <v>0</v>
      </c>
      <c r="R14" s="16">
        <f>N14-Q14-SUM($P$3:P14)</f>
        <v>9600</v>
      </c>
    </row>
    <row r="15" spans="1:41" s="3" customFormat="1" x14ac:dyDescent="0.2">
      <c r="A15" s="4"/>
      <c r="B15" s="22" t="s">
        <v>14</v>
      </c>
      <c r="C15" s="9">
        <f>SUM(C3:C14)</f>
        <v>57600</v>
      </c>
      <c r="D15" s="9">
        <f>SUM(D3:D14)</f>
        <v>50400</v>
      </c>
      <c r="E15" s="9"/>
      <c r="F15" s="9"/>
      <c r="G15" s="34"/>
      <c r="H15" s="29" t="s">
        <v>14</v>
      </c>
      <c r="I15" s="10">
        <f>SUM(I3:I14)</f>
        <v>43200</v>
      </c>
      <c r="J15" s="10">
        <f>SUM(J3:J14)</f>
        <v>50400</v>
      </c>
      <c r="K15" s="10"/>
      <c r="L15" s="10"/>
      <c r="M15" s="34"/>
      <c r="N15" s="49" t="s">
        <v>14</v>
      </c>
      <c r="O15" s="11">
        <f>SUM(O3:O14)</f>
        <v>50400</v>
      </c>
      <c r="P15" s="11">
        <f>SUM(P3:P14)</f>
        <v>50400</v>
      </c>
      <c r="Q15" s="11"/>
      <c r="R15" s="11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s="4" customFormat="1" x14ac:dyDescent="0.2">
      <c r="G16" s="35"/>
      <c r="M16" s="35"/>
    </row>
    <row r="17" spans="2:18" s="4" customFormat="1" ht="16" customHeight="1" x14ac:dyDescent="0.2">
      <c r="B17" s="37" t="s">
        <v>23</v>
      </c>
      <c r="C17" s="51"/>
      <c r="D17" s="51"/>
      <c r="E17" s="52"/>
      <c r="G17" s="35"/>
      <c r="H17" s="41" t="s">
        <v>24</v>
      </c>
      <c r="I17" s="60"/>
      <c r="J17" s="60"/>
      <c r="K17" s="61"/>
      <c r="M17" s="35"/>
      <c r="N17" s="50" t="s">
        <v>22</v>
      </c>
      <c r="O17" s="70"/>
      <c r="P17" s="70"/>
      <c r="Q17" s="71"/>
    </row>
    <row r="18" spans="2:18" s="4" customFormat="1" x14ac:dyDescent="0.2">
      <c r="B18" s="53"/>
      <c r="C18" s="54"/>
      <c r="D18" s="54"/>
      <c r="E18" s="55"/>
      <c r="F18" s="21"/>
      <c r="G18" s="36"/>
      <c r="H18" s="62"/>
      <c r="I18" s="63"/>
      <c r="J18" s="63"/>
      <c r="K18" s="64"/>
      <c r="L18" s="21"/>
      <c r="M18" s="36"/>
      <c r="N18" s="72"/>
      <c r="O18" s="73"/>
      <c r="P18" s="73"/>
      <c r="Q18" s="74"/>
      <c r="R18" s="21"/>
    </row>
    <row r="19" spans="2:18" s="4" customFormat="1" x14ac:dyDescent="0.2">
      <c r="B19" s="53"/>
      <c r="C19" s="54"/>
      <c r="D19" s="54"/>
      <c r="E19" s="55"/>
      <c r="F19" s="21"/>
      <c r="G19" s="36"/>
      <c r="H19" s="62"/>
      <c r="I19" s="63"/>
      <c r="J19" s="63"/>
      <c r="K19" s="64"/>
      <c r="L19" s="21"/>
      <c r="M19" s="36"/>
      <c r="N19" s="72"/>
      <c r="O19" s="73"/>
      <c r="P19" s="73"/>
      <c r="Q19" s="74"/>
      <c r="R19" s="21"/>
    </row>
    <row r="20" spans="2:18" s="4" customFormat="1" x14ac:dyDescent="0.2">
      <c r="B20" s="53"/>
      <c r="C20" s="54"/>
      <c r="D20" s="54"/>
      <c r="E20" s="55"/>
      <c r="G20" s="35"/>
      <c r="H20" s="62"/>
      <c r="I20" s="63"/>
      <c r="J20" s="63"/>
      <c r="K20" s="64"/>
      <c r="M20" s="35"/>
      <c r="N20" s="72"/>
      <c r="O20" s="73"/>
      <c r="P20" s="73"/>
      <c r="Q20" s="74"/>
    </row>
    <row r="21" spans="2:18" s="4" customFormat="1" x14ac:dyDescent="0.2">
      <c r="B21" s="53"/>
      <c r="C21" s="54"/>
      <c r="D21" s="54"/>
      <c r="E21" s="55"/>
      <c r="G21" s="35"/>
      <c r="H21" s="62"/>
      <c r="I21" s="63"/>
      <c r="J21" s="63"/>
      <c r="K21" s="64"/>
      <c r="L21" s="59"/>
      <c r="M21" s="35"/>
      <c r="N21" s="72"/>
      <c r="O21" s="73"/>
      <c r="P21" s="73"/>
      <c r="Q21" s="74"/>
    </row>
    <row r="22" spans="2:18" s="4" customFormat="1" x14ac:dyDescent="0.2">
      <c r="B22" s="53"/>
      <c r="C22" s="54"/>
      <c r="D22" s="54"/>
      <c r="E22" s="55"/>
      <c r="G22" s="35"/>
      <c r="H22" s="62"/>
      <c r="I22" s="63"/>
      <c r="J22" s="63"/>
      <c r="K22" s="64"/>
      <c r="M22" s="35"/>
      <c r="N22" s="72"/>
      <c r="O22" s="73"/>
      <c r="P22" s="73"/>
      <c r="Q22" s="74"/>
    </row>
    <row r="23" spans="2:18" s="4" customFormat="1" ht="38" customHeight="1" x14ac:dyDescent="0.2">
      <c r="B23" s="56"/>
      <c r="C23" s="57"/>
      <c r="D23" s="57"/>
      <c r="E23" s="58"/>
      <c r="G23" s="35"/>
      <c r="H23" s="65"/>
      <c r="I23" s="66"/>
      <c r="J23" s="66"/>
      <c r="K23" s="67"/>
      <c r="M23" s="35"/>
      <c r="N23" s="75"/>
      <c r="O23" s="76"/>
      <c r="P23" s="76"/>
      <c r="Q23" s="77"/>
    </row>
    <row r="24" spans="2:18" s="4" customFormat="1" x14ac:dyDescent="0.2">
      <c r="G24" s="35"/>
      <c r="M24" s="35"/>
    </row>
    <row r="25" spans="2:18" s="4" customFormat="1" x14ac:dyDescent="0.2">
      <c r="G25" s="35"/>
      <c r="M25" s="35"/>
    </row>
    <row r="26" spans="2:18" s="4" customFormat="1" x14ac:dyDescent="0.2">
      <c r="G26" s="35"/>
      <c r="M26" s="35"/>
    </row>
    <row r="27" spans="2:18" s="4" customFormat="1" x14ac:dyDescent="0.2">
      <c r="G27" s="35"/>
      <c r="M27" s="35"/>
    </row>
    <row r="28" spans="2:18" s="4" customFormat="1" x14ac:dyDescent="0.2">
      <c r="G28" s="35"/>
      <c r="M28" s="35"/>
    </row>
    <row r="29" spans="2:18" s="4" customFormat="1" x14ac:dyDescent="0.2">
      <c r="G29" s="35"/>
      <c r="M29" s="35"/>
    </row>
    <row r="30" spans="2:18" s="4" customFormat="1" x14ac:dyDescent="0.2">
      <c r="G30" s="35"/>
      <c r="M30" s="35"/>
    </row>
    <row r="31" spans="2:18" s="4" customFormat="1" x14ac:dyDescent="0.2">
      <c r="G31" s="35"/>
      <c r="M31" s="35"/>
    </row>
    <row r="32" spans="2:18" s="4" customFormat="1" x14ac:dyDescent="0.2">
      <c r="G32" s="35"/>
      <c r="M32" s="35"/>
    </row>
    <row r="33" spans="7:13" s="4" customFormat="1" x14ac:dyDescent="0.2">
      <c r="G33" s="35"/>
      <c r="M33" s="35"/>
    </row>
    <row r="34" spans="7:13" s="4" customFormat="1" x14ac:dyDescent="0.2">
      <c r="G34" s="35"/>
      <c r="M34" s="35"/>
    </row>
    <row r="35" spans="7:13" s="4" customFormat="1" x14ac:dyDescent="0.2">
      <c r="G35" s="35"/>
      <c r="M35" s="35"/>
    </row>
    <row r="36" spans="7:13" s="4" customFormat="1" x14ac:dyDescent="0.2">
      <c r="G36" s="35"/>
      <c r="M36" s="35"/>
    </row>
  </sheetData>
  <mergeCells count="3">
    <mergeCell ref="B17:E23"/>
    <mergeCell ref="H17:K23"/>
    <mergeCell ref="N17:Q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 or Under Encumbrance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sallyarang@gmail.com</dc:creator>
  <cp:lastModifiedBy>sallyarang@gmail.com</cp:lastModifiedBy>
  <dcterms:created xsi:type="dcterms:W3CDTF">2022-01-19T21:37:41Z</dcterms:created>
  <dcterms:modified xsi:type="dcterms:W3CDTF">2022-01-26T01:26:35Z</dcterms:modified>
</cp:coreProperties>
</file>