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2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3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1sfu-my.sharepoint.com/personal/mjbrydon_sfu_ca/Documents/Tutorials/BasicAnalytics/MonteCarlo/XLRisk/source/"/>
    </mc:Choice>
  </mc:AlternateContent>
  <xr:revisionPtr revIDLastSave="1488" documentId="8_{B0DB0470-58F7-4A69-98DE-6E3DACACED2E}" xr6:coauthVersionLast="47" xr6:coauthVersionMax="47" xr10:uidLastSave="{B55A1B43-61C4-4706-A124-2FFB95D23617}"/>
  <bookViews>
    <workbookView xWindow="-120" yWindow="-120" windowWidth="21240" windowHeight="15270" activeTab="3" xr2:uid="{89F4A305-015D-4416-8B64-1B29C6E05FFC}"/>
  </bookViews>
  <sheets>
    <sheet name="Model" sheetId="1" r:id="rId1"/>
    <sheet name="Assumptions" sheetId="2" r:id="rId2"/>
    <sheet name="XLRisk" sheetId="11" r:id="rId3"/>
    <sheet name="Risk Results 1" sheetId="12" r:id="rId4"/>
  </sheets>
  <externalReferences>
    <externalReference r:id="rId5"/>
  </externalReferences>
  <definedNames>
    <definedName name="_xlchart.v1.0" hidden="1">'Risk Results 1'!$F$4:$F$1003</definedName>
    <definedName name="_xlchart.v1.1" hidden="1">'Risk Results 1'!$E$4:$E$1003</definedName>
    <definedName name="_xlchart.v1.2" hidden="1">'Risk Results 1'!$D$4:$D$1003</definedName>
    <definedName name="Borrowing_rate">Assumptions!$B$2</definedName>
    <definedName name="CalcDataTables" localSheetId="2">XLRisk!$B$6</definedName>
    <definedName name="Correlations" localSheetId="3">'Risk Results 1'!$H$70</definedName>
    <definedName name="Inflation_rate">Assumptions!$B$3</definedName>
    <definedName name="InputResults" localSheetId="3">'Risk Results 1'!$C$4</definedName>
    <definedName name="Iterations" localSheetId="2">XLRisk!$B$4</definedName>
    <definedName name="LatinHypercube" localSheetId="2">XLRisk!$B$5</definedName>
    <definedName name="MacroAfter" localSheetId="2">XLRisk!$B$11</definedName>
    <definedName name="MacroAfterSimulation" localSheetId="2">XLRisk!$B$12</definedName>
    <definedName name="MacroBefore" localSheetId="2">XLRisk!$B$10</definedName>
    <definedName name="Operating_cost">Assumptions!#REF!</definedName>
    <definedName name="OutCumDist" localSheetId="3">'Risk Results 1'!$M$3</definedName>
    <definedName name="OutDist" localSheetId="3">'Risk Results 1'!$X$3</definedName>
    <definedName name="OutputResults" localSheetId="3">'Risk Results 1'!$D$4</definedName>
    <definedName name="Percentiles" localSheetId="3">'Risk Results 1'!$H$22:$K$62</definedName>
    <definedName name="PercentRank" localSheetId="3">'Risk Results 1'!$H$64</definedName>
    <definedName name="Real_interest_rate">Assumptions!$B$6</definedName>
    <definedName name="RiskInputs" localSheetId="2">XLRisk!$D$3</definedName>
    <definedName name="RiskOutputs" localSheetId="2">XLRisk!$G$3</definedName>
    <definedName name="ScreenUpdate" localSheetId="2">XLRisk!$B$3</definedName>
    <definedName name="Seed" localSheetId="2">XLRisk!$B$2</definedName>
    <definedName name="SimStats" localSheetId="3">'Risk Results 1'!$H$4</definedName>
    <definedName name="Term">Assumptions!$B$4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3" i="12" l="1"/>
  <c r="J73" i="12"/>
  <c r="I73" i="12"/>
  <c r="K68" i="12"/>
  <c r="J68" i="12"/>
  <c r="I68" i="12"/>
  <c r="I24" i="12"/>
  <c r="J24" i="12"/>
  <c r="K24" i="12"/>
  <c r="K62" i="12"/>
  <c r="J62" i="12"/>
  <c r="I62" i="12"/>
  <c r="K61" i="12"/>
  <c r="J61" i="12"/>
  <c r="I61" i="12"/>
  <c r="K60" i="12"/>
  <c r="J60" i="12"/>
  <c r="I60" i="12"/>
  <c r="K59" i="12"/>
  <c r="J59" i="12"/>
  <c r="I59" i="12"/>
  <c r="K58" i="12"/>
  <c r="J58" i="12"/>
  <c r="I58" i="12"/>
  <c r="K57" i="12"/>
  <c r="J57" i="12"/>
  <c r="I57" i="12"/>
  <c r="K56" i="12"/>
  <c r="J56" i="12"/>
  <c r="I56" i="12"/>
  <c r="K55" i="12"/>
  <c r="J55" i="12"/>
  <c r="I55" i="12"/>
  <c r="K54" i="12"/>
  <c r="J54" i="12"/>
  <c r="I54" i="12"/>
  <c r="K53" i="12"/>
  <c r="J53" i="12"/>
  <c r="I53" i="12"/>
  <c r="K52" i="12"/>
  <c r="J52" i="12"/>
  <c r="I52" i="12"/>
  <c r="K51" i="12"/>
  <c r="J51" i="12"/>
  <c r="I51" i="12"/>
  <c r="K50" i="12"/>
  <c r="J50" i="12"/>
  <c r="I50" i="12"/>
  <c r="K49" i="12"/>
  <c r="J49" i="12"/>
  <c r="I49" i="12"/>
  <c r="K48" i="12"/>
  <c r="J48" i="12"/>
  <c r="I48" i="12"/>
  <c r="K47" i="12"/>
  <c r="J47" i="12"/>
  <c r="I47" i="12"/>
  <c r="K46" i="12"/>
  <c r="J46" i="12"/>
  <c r="I46" i="12"/>
  <c r="K45" i="12"/>
  <c r="J45" i="12"/>
  <c r="I45" i="12"/>
  <c r="K44" i="12"/>
  <c r="J44" i="12"/>
  <c r="I44" i="12"/>
  <c r="K43" i="12"/>
  <c r="J43" i="12"/>
  <c r="I43" i="12"/>
  <c r="K42" i="12"/>
  <c r="J42" i="12"/>
  <c r="I42" i="12"/>
  <c r="K41" i="12"/>
  <c r="J41" i="12"/>
  <c r="I41" i="12"/>
  <c r="K40" i="12"/>
  <c r="J40" i="12"/>
  <c r="I40" i="12"/>
  <c r="K39" i="12"/>
  <c r="J39" i="12"/>
  <c r="I39" i="12"/>
  <c r="K38" i="12"/>
  <c r="J38" i="12"/>
  <c r="I38" i="12"/>
  <c r="K37" i="12"/>
  <c r="J37" i="12"/>
  <c r="I37" i="12"/>
  <c r="K36" i="12"/>
  <c r="J36" i="12"/>
  <c r="I36" i="12"/>
  <c r="K35" i="12"/>
  <c r="J35" i="12"/>
  <c r="I35" i="12"/>
  <c r="K34" i="12"/>
  <c r="J34" i="12"/>
  <c r="I34" i="12"/>
  <c r="K33" i="12"/>
  <c r="J33" i="12"/>
  <c r="I33" i="12"/>
  <c r="K32" i="12"/>
  <c r="J32" i="12"/>
  <c r="I32" i="12"/>
  <c r="K31" i="12"/>
  <c r="J31" i="12"/>
  <c r="I31" i="12"/>
  <c r="K30" i="12"/>
  <c r="J30" i="12"/>
  <c r="I30" i="12"/>
  <c r="K29" i="12"/>
  <c r="J29" i="12"/>
  <c r="I29" i="12"/>
  <c r="K28" i="12"/>
  <c r="J28" i="12"/>
  <c r="I28" i="12"/>
  <c r="K27" i="12"/>
  <c r="J27" i="12"/>
  <c r="I27" i="12"/>
  <c r="K26" i="12"/>
  <c r="J26" i="12"/>
  <c r="I26" i="12"/>
  <c r="K25" i="12"/>
  <c r="J25" i="12"/>
  <c r="I25" i="12"/>
  <c r="K23" i="12"/>
  <c r="J23" i="12"/>
  <c r="I23" i="12"/>
  <c r="K22" i="12"/>
  <c r="J22" i="12"/>
  <c r="I22" i="12"/>
  <c r="K4" i="12"/>
  <c r="K5" i="12"/>
  <c r="K6" i="12"/>
  <c r="K7" i="12"/>
  <c r="K8" i="12"/>
  <c r="K9" i="12"/>
  <c r="K10" i="12"/>
  <c r="K11" i="12"/>
  <c r="K12" i="12"/>
  <c r="K14" i="12"/>
  <c r="K15" i="12"/>
  <c r="J4" i="12"/>
  <c r="J5" i="12"/>
  <c r="J6" i="12"/>
  <c r="J7" i="12"/>
  <c r="J8" i="12"/>
  <c r="J9" i="12"/>
  <c r="J10" i="12"/>
  <c r="J11" i="12"/>
  <c r="J12" i="12"/>
  <c r="J14" i="12"/>
  <c r="J15" i="12"/>
  <c r="I15" i="12" a="1"/>
  <c r="I15" i="12" s="1"/>
  <c r="I14" i="12"/>
  <c r="I12" i="12"/>
  <c r="I11" i="12"/>
  <c r="I10" i="12"/>
  <c r="I9" i="12"/>
  <c r="I8" i="12"/>
  <c r="I7" i="12"/>
  <c r="I6" i="12"/>
  <c r="I5" i="12"/>
  <c r="I4" i="12"/>
  <c r="B2" i="2"/>
  <c r="G6" i="11"/>
  <c r="G5" i="11"/>
  <c r="G4" i="11"/>
  <c r="J13" i="12" l="1"/>
  <c r="K13" i="12"/>
  <c r="K16" i="12"/>
  <c r="J16" i="12"/>
  <c r="I13" i="12"/>
  <c r="I17" i="12"/>
  <c r="J17" i="12"/>
  <c r="I16" i="12"/>
  <c r="K17" i="12"/>
  <c r="B6" i="2" l="1"/>
  <c r="D6" i="1" l="1" a="1"/>
  <c r="D6" i="1" s="1"/>
  <c r="D7" i="1" s="1"/>
  <c r="C6" i="1" a="1"/>
  <c r="C6" i="1" s="1"/>
  <c r="C7" i="1" s="1"/>
  <c r="C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<sst xmlns="http://schemas.openxmlformats.org/spreadsheetml/2006/main" count="103" uniqueCount="66">
  <si>
    <t>Inputs</t>
  </si>
  <si>
    <t>Output</t>
  </si>
  <si>
    <t>Capital cost</t>
  </si>
  <si>
    <t>Borrowing rate</t>
  </si>
  <si>
    <t>Inflation rate</t>
  </si>
  <si>
    <t>Used</t>
  </si>
  <si>
    <t>New</t>
  </si>
  <si>
    <t>Term</t>
  </si>
  <si>
    <t>years</t>
  </si>
  <si>
    <t>O&amp;M cost</t>
  </si>
  <si>
    <t>Assumption</t>
  </si>
  <si>
    <t>Value</t>
  </si>
  <si>
    <t>Present value</t>
  </si>
  <si>
    <t>New car premium</t>
  </si>
  <si>
    <t>Equivalent monthly cost</t>
  </si>
  <si>
    <t>Simulation Settings</t>
  </si>
  <si>
    <t>Seed</t>
  </si>
  <si>
    <t>Update Screen</t>
  </si>
  <si>
    <t>Iterations</t>
  </si>
  <si>
    <t>Latin Hypercube</t>
  </si>
  <si>
    <t>Calculate data tables during simulation</t>
  </si>
  <si>
    <t>Macro to run before each iteration</t>
  </si>
  <si>
    <t>Macro to run after each iteration</t>
  </si>
  <si>
    <t>Macro to run after simulation</t>
  </si>
  <si>
    <t>Simulation Inputs</t>
  </si>
  <si>
    <t>Range</t>
  </si>
  <si>
    <t>Formula</t>
  </si>
  <si>
    <t>Simulation Outputs</t>
  </si>
  <si>
    <t>Name</t>
  </si>
  <si>
    <t>Assumptions!$B$2</t>
  </si>
  <si>
    <t>Premium</t>
  </si>
  <si>
    <t>Borrowing_rate</t>
  </si>
  <si>
    <t>Outputs</t>
  </si>
  <si>
    <t>Model!$C$7</t>
  </si>
  <si>
    <t>Model!$D$7</t>
  </si>
  <si>
    <t>Model!$C$8</t>
  </si>
  <si>
    <t>Simulation Statistics</t>
  </si>
  <si>
    <t>Output Cumulative Distributions</t>
  </si>
  <si>
    <t>Output Distributions</t>
  </si>
  <si>
    <t>Navigation</t>
  </si>
  <si>
    <t>Risk Outputs</t>
  </si>
  <si>
    <t>Risk Output Percentiles</t>
  </si>
  <si>
    <t>Calculate Percent Rank</t>
  </si>
  <si>
    <t>Correlations</t>
  </si>
  <si>
    <t>Mean</t>
  </si>
  <si>
    <t>Median</t>
  </si>
  <si>
    <t>Mode</t>
  </si>
  <si>
    <t>Std. Deviation</t>
  </si>
  <si>
    <t>Variance</t>
  </si>
  <si>
    <t>Kurtosis</t>
  </si>
  <si>
    <t>Skewness</t>
  </si>
  <si>
    <t>Minimum</t>
  </si>
  <si>
    <t>Maximum</t>
  </si>
  <si>
    <t>Count</t>
  </si>
  <si>
    <t>Error Count</t>
  </si>
  <si>
    <t>Std. Error</t>
  </si>
  <si>
    <t>Confidence Level (95%)</t>
  </si>
  <si>
    <t>Percentiles</t>
  </si>
  <si>
    <t>Enter Value:</t>
  </si>
  <si>
    <t>% rank:</t>
  </si>
  <si>
    <t>Percent Rank</t>
  </si>
  <si>
    <t>Risk Inputs</t>
  </si>
  <si>
    <t>Real interest rate</t>
  </si>
  <si>
    <t>EMC Used</t>
  </si>
  <si>
    <t>EMC New</t>
  </si>
  <si>
    <t>RiskNormal(0.05,0.01)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</si>
</sst>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2" fillId="0" borderId="0" xfId="0" applyFont="1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165" fontId="0" fillId="0" borderId="1" xfId="0" applyNumberFormat="1" applyBorder="1"/>
    <xf numFmtId="10" fontId="0" fillId="0" borderId="1" xfId="2" applyNumberFormat="1" applyFont="1" applyBorder="1"/>
    <xf numFmtId="0" fontId="3" fillId="0" borderId="0" xfId="0" applyFont="1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2" fillId="0" borderId="7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4" fillId="0" borderId="0" xfId="3"/>
    <xf numFmtId="10" fontId="0" fillId="0" borderId="6" xfId="0" applyNumberFormat="1" applyBorder="1"/>
    <xf numFmtId="10" fontId="0" fillId="0" borderId="4" xfId="0" applyNumberFormat="1" applyBorder="1"/>
    <xf numFmtId="10" fontId="0" fillId="0" borderId="11" xfId="0" applyNumberFormat="1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165" fontId="0" fillId="0" borderId="14" xfId="0" applyNumberFormat="1" applyBorder="1" applyAlignment="1">
      <alignment horizontal="right"/>
    </xf>
    <xf numFmtId="165" fontId="0" fillId="0" borderId="15" xfId="0" applyNumberFormat="1" applyBorder="1" applyAlignment="1">
      <alignment horizontal="right"/>
    </xf>
    <xf numFmtId="165" fontId="0" fillId="0" borderId="16" xfId="0" applyNumberFormat="1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16" xfId="0" applyBorder="1" applyAlignment="1">
      <alignment horizontal="right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EMC Used (Model!$C$7)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1'!$I$22:$I$62</c:f>
              <c:numCache>
                <c:formatCode>General</c:formatCode>
                <c:ptCount val="41"/>
                <c:pt idx="0">
                  <c:v>1193.1636069962206</c:v>
                </c:pt>
                <c:pt idx="1">
                  <c:v>1205.323038231267</c:v>
                </c:pt>
                <c:pt idx="2">
                  <c:v>1208.4901766774465</c:v>
                </c:pt>
                <c:pt idx="3">
                  <c:v>1210.6292644352509</c:v>
                </c:pt>
                <c:pt idx="4">
                  <c:v>1212.2477110099919</c:v>
                </c:pt>
                <c:pt idx="5">
                  <c:v>1213.6503900110317</c:v>
                </c:pt>
                <c:pt idx="6">
                  <c:v>1214.8557172619992</c:v>
                </c:pt>
                <c:pt idx="7">
                  <c:v>1215.9501257392856</c:v>
                </c:pt>
                <c:pt idx="8">
                  <c:v>1216.9585410390778</c:v>
                </c:pt>
                <c:pt idx="9">
                  <c:v>1217.8729695874451</c:v>
                </c:pt>
                <c:pt idx="10">
                  <c:v>1218.7559629773009</c:v>
                </c:pt>
                <c:pt idx="11">
                  <c:v>1219.6000443403184</c:v>
                </c:pt>
                <c:pt idx="12">
                  <c:v>1220.3984358379412</c:v>
                </c:pt>
                <c:pt idx="13">
                  <c:v>1221.1570224634718</c:v>
                </c:pt>
                <c:pt idx="14">
                  <c:v>1221.9102008843047</c:v>
                </c:pt>
                <c:pt idx="15">
                  <c:v>1222.6369866346031</c:v>
                </c:pt>
                <c:pt idx="16">
                  <c:v>1223.355319452791</c:v>
                </c:pt>
                <c:pt idx="17">
                  <c:v>1224.0707528001462</c:v>
                </c:pt>
                <c:pt idx="18">
                  <c:v>1224.7789223294192</c:v>
                </c:pt>
                <c:pt idx="19">
                  <c:v>1225.4704106571262</c:v>
                </c:pt>
                <c:pt idx="20">
                  <c:v>1226.1621475336369</c:v>
                </c:pt>
                <c:pt idx="21">
                  <c:v>1226.8675617035524</c:v>
                </c:pt>
                <c:pt idx="22">
                  <c:v>1227.5641620507197</c:v>
                </c:pt>
                <c:pt idx="23">
                  <c:v>1228.2789418331656</c:v>
                </c:pt>
                <c:pt idx="24">
                  <c:v>1229.0114746427207</c:v>
                </c:pt>
                <c:pt idx="25">
                  <c:v>1229.7432615681139</c:v>
                </c:pt>
                <c:pt idx="26">
                  <c:v>1230.4974253573039</c:v>
                </c:pt>
                <c:pt idx="27">
                  <c:v>1231.2642258128062</c:v>
                </c:pt>
                <c:pt idx="28">
                  <c:v>1232.0638278593037</c:v>
                </c:pt>
                <c:pt idx="29">
                  <c:v>1232.9117734449508</c:v>
                </c:pt>
                <c:pt idx="30">
                  <c:v>1233.7691803765786</c:v>
                </c:pt>
                <c:pt idx="31">
                  <c:v>1234.6963741939974</c:v>
                </c:pt>
                <c:pt idx="32">
                  <c:v>1235.6838759436496</c:v>
                </c:pt>
                <c:pt idx="33">
                  <c:v>1236.7771535553013</c:v>
                </c:pt>
                <c:pt idx="34">
                  <c:v>1237.9215210339389</c:v>
                </c:pt>
                <c:pt idx="35">
                  <c:v>1239.2699685077239</c:v>
                </c:pt>
                <c:pt idx="36">
                  <c:v>1240.7757244554316</c:v>
                </c:pt>
                <c:pt idx="37">
                  <c:v>1242.6131894212228</c:v>
                </c:pt>
                <c:pt idx="38">
                  <c:v>1245.0339645906911</c:v>
                </c:pt>
                <c:pt idx="39">
                  <c:v>1248.7183853930512</c:v>
                </c:pt>
                <c:pt idx="40">
                  <c:v>1264.3732911070163</c:v>
                </c:pt>
              </c:numCache>
            </c:numRef>
          </c:xVal>
          <c:yVal>
            <c:numRef>
              <c:f>'Risk Results 1'!$H$22:$H$62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36-44AC-BD1B-60DB6132E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2881696"/>
        <c:axId val="1402873056"/>
      </c:scatterChart>
      <c:valAx>
        <c:axId val="1402881696"/>
        <c:scaling>
          <c:orientation val="minMax"/>
          <c:min val="119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2873056"/>
        <c:crosses val="autoZero"/>
        <c:crossBetween val="midCat"/>
      </c:valAx>
      <c:valAx>
        <c:axId val="1402873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2881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EMC New (Model!$D$7)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1'!$J$22:$J$62</c:f>
              <c:numCache>
                <c:formatCode>General</c:formatCode>
                <c:ptCount val="41"/>
                <c:pt idx="0">
                  <c:v>1234.9141201165526</c:v>
                </c:pt>
                <c:pt idx="1">
                  <c:v>1265.4233349634817</c:v>
                </c:pt>
                <c:pt idx="2">
                  <c:v>1273.2323989080237</c:v>
                </c:pt>
                <c:pt idx="3">
                  <c:v>1278.4777300995843</c:v>
                </c:pt>
                <c:pt idx="4">
                  <c:v>1282.4314963798574</c:v>
                </c:pt>
                <c:pt idx="5">
                  <c:v>1285.8480797968509</c:v>
                </c:pt>
                <c:pt idx="6">
                  <c:v>1288.7766645208637</c:v>
                </c:pt>
                <c:pt idx="7">
                  <c:v>1291.4300234466543</c:v>
                </c:pt>
                <c:pt idx="8">
                  <c:v>1293.8701556328924</c:v>
                </c:pt>
                <c:pt idx="9">
                  <c:v>1296.0789963731902</c:v>
                </c:pt>
                <c:pt idx="10">
                  <c:v>1298.2084667597069</c:v>
                </c:pt>
                <c:pt idx="11">
                  <c:v>1300.2409814947021</c:v>
                </c:pt>
                <c:pt idx="12">
                  <c:v>1302.1607132679126</c:v>
                </c:pt>
                <c:pt idx="13">
                  <c:v>1303.9822769317932</c:v>
                </c:pt>
                <c:pt idx="14">
                  <c:v>1305.7885123117737</c:v>
                </c:pt>
                <c:pt idx="15">
                  <c:v>1307.5292681453834</c:v>
                </c:pt>
                <c:pt idx="16">
                  <c:v>1309.2476915784382</c:v>
                </c:pt>
                <c:pt idx="17">
                  <c:v>1310.9571402810836</c:v>
                </c:pt>
                <c:pt idx="18">
                  <c:v>1312.6472507159508</c:v>
                </c:pt>
                <c:pt idx="19">
                  <c:v>1314.2956672375108</c:v>
                </c:pt>
                <c:pt idx="20">
                  <c:v>1315.9428341229077</c:v>
                </c:pt>
                <c:pt idx="21">
                  <c:v>1317.620691743846</c:v>
                </c:pt>
                <c:pt idx="22">
                  <c:v>1319.2757444688732</c:v>
                </c:pt>
                <c:pt idx="23">
                  <c:v>1320.9721078342161</c:v>
                </c:pt>
                <c:pt idx="24">
                  <c:v>1322.7086465740097</c:v>
                </c:pt>
                <c:pt idx="25">
                  <c:v>1324.4414594830039</c:v>
                </c:pt>
                <c:pt idx="26">
                  <c:v>1326.2252347643832</c:v>
                </c:pt>
                <c:pt idx="27">
                  <c:v>1328.0368141358967</c:v>
                </c:pt>
                <c:pt idx="28">
                  <c:v>1329.9236736889272</c:v>
                </c:pt>
                <c:pt idx="29">
                  <c:v>1331.9221713150646</c:v>
                </c:pt>
                <c:pt idx="30">
                  <c:v>1333.9404419990562</c:v>
                </c:pt>
                <c:pt idx="31">
                  <c:v>1336.1201659906753</c:v>
                </c:pt>
                <c:pt idx="32">
                  <c:v>1338.438484183438</c:v>
                </c:pt>
                <c:pt idx="33">
                  <c:v>1341.0013524041321</c:v>
                </c:pt>
                <c:pt idx="34">
                  <c:v>1343.6797979786711</c:v>
                </c:pt>
                <c:pt idx="35">
                  <c:v>1346.8304963890182</c:v>
                </c:pt>
                <c:pt idx="36">
                  <c:v>1350.3419623755863</c:v>
                </c:pt>
                <c:pt idx="37">
                  <c:v>1354.6174845553712</c:v>
                </c:pt>
                <c:pt idx="38">
                  <c:v>1360.2347483337712</c:v>
                </c:pt>
                <c:pt idx="39">
                  <c:v>1368.7514759975149</c:v>
                </c:pt>
                <c:pt idx="40">
                  <c:v>1404.5360615596107</c:v>
                </c:pt>
              </c:numCache>
            </c:numRef>
          </c:xVal>
          <c:yVal>
            <c:numRef>
              <c:f>'Risk Results 1'!$H$22:$H$62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CE-4DB2-ABA7-DCB1A42D6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0735903"/>
        <c:axId val="1720736383"/>
      </c:scatterChart>
      <c:valAx>
        <c:axId val="1720735903"/>
        <c:scaling>
          <c:orientation val="minMax"/>
          <c:min val="123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36383"/>
        <c:crosses val="autoZero"/>
        <c:crossBetween val="midCat"/>
      </c:valAx>
      <c:valAx>
        <c:axId val="172073638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359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Cum. Distribution of Premium (Model!$C$8)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'Risk Results 1'!$K$22:$K$62</c:f>
              <c:numCache>
                <c:formatCode>General</c:formatCode>
                <c:ptCount val="41"/>
                <c:pt idx="0">
                  <c:v>41.750513120332016</c:v>
                </c:pt>
                <c:pt idx="1">
                  <c:v>60.100296732214716</c:v>
                </c:pt>
                <c:pt idx="2">
                  <c:v>64.742222230577383</c:v>
                </c:pt>
                <c:pt idx="3">
                  <c:v>67.848465664333446</c:v>
                </c:pt>
                <c:pt idx="4">
                  <c:v>70.183785369865546</c:v>
                </c:pt>
                <c:pt idx="5">
                  <c:v>72.197689785819335</c:v>
                </c:pt>
                <c:pt idx="6">
                  <c:v>73.920947258864672</c:v>
                </c:pt>
                <c:pt idx="7">
                  <c:v>75.47989770736875</c:v>
                </c:pt>
                <c:pt idx="8">
                  <c:v>76.911614593814463</c:v>
                </c:pt>
                <c:pt idx="9">
                  <c:v>78.206026785744868</c:v>
                </c:pt>
                <c:pt idx="10">
                  <c:v>79.452503782405927</c:v>
                </c:pt>
                <c:pt idx="11">
                  <c:v>80.640937154383707</c:v>
                </c:pt>
                <c:pt idx="12">
                  <c:v>81.762277429971363</c:v>
                </c:pt>
                <c:pt idx="13">
                  <c:v>82.825254468321404</c:v>
                </c:pt>
                <c:pt idx="14">
                  <c:v>83.878311427468958</c:v>
                </c:pt>
                <c:pt idx="15">
                  <c:v>84.892281510780435</c:v>
                </c:pt>
                <c:pt idx="16">
                  <c:v>85.892372125647256</c:v>
                </c:pt>
                <c:pt idx="17">
                  <c:v>86.886387480937245</c:v>
                </c:pt>
                <c:pt idx="18">
                  <c:v>87.86832838653163</c:v>
                </c:pt>
                <c:pt idx="19">
                  <c:v>88.825256580384575</c:v>
                </c:pt>
                <c:pt idx="20">
                  <c:v>89.780686589270658</c:v>
                </c:pt>
                <c:pt idx="21">
                  <c:v>90.753130040293669</c:v>
                </c:pt>
                <c:pt idx="22">
                  <c:v>91.71158241815354</c:v>
                </c:pt>
                <c:pt idx="23">
                  <c:v>92.693166001050585</c:v>
                </c:pt>
                <c:pt idx="24">
                  <c:v>93.697171931288949</c:v>
                </c:pt>
                <c:pt idx="25">
                  <c:v>94.69819791488996</c:v>
                </c:pt>
                <c:pt idx="26">
                  <c:v>95.727809407079349</c:v>
                </c:pt>
                <c:pt idx="27">
                  <c:v>96.772588323090616</c:v>
                </c:pt>
                <c:pt idx="28">
                  <c:v>97.85984582962358</c:v>
                </c:pt>
                <c:pt idx="29">
                  <c:v>99.010397870113678</c:v>
                </c:pt>
                <c:pt idx="30">
                  <c:v>100.17126162247774</c:v>
                </c:pt>
                <c:pt idx="31">
                  <c:v>101.42379179667793</c:v>
                </c:pt>
                <c:pt idx="32">
                  <c:v>102.75460823978847</c:v>
                </c:pt>
                <c:pt idx="33">
                  <c:v>104.22419884883097</c:v>
                </c:pt>
                <c:pt idx="34">
                  <c:v>105.7582769447323</c:v>
                </c:pt>
                <c:pt idx="35">
                  <c:v>107.56052788129429</c:v>
                </c:pt>
                <c:pt idx="36">
                  <c:v>109.56623792015476</c:v>
                </c:pt>
                <c:pt idx="37">
                  <c:v>112.00429513414838</c:v>
                </c:pt>
                <c:pt idx="38">
                  <c:v>115.20078374308019</c:v>
                </c:pt>
                <c:pt idx="39">
                  <c:v>120.03309060446388</c:v>
                </c:pt>
                <c:pt idx="40">
                  <c:v>140.16277045259449</c:v>
                </c:pt>
              </c:numCache>
            </c:numRef>
          </c:xVal>
          <c:yVal>
            <c:numRef>
              <c:f>'Risk Results 1'!$H$22:$H$62</c:f>
              <c:numCache>
                <c:formatCode>0.0%</c:formatCode>
                <c:ptCount val="41"/>
                <c:pt idx="0">
                  <c:v>0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7.4999999999999997E-2</c:v>
                </c:pt>
                <c:pt idx="4">
                  <c:v>0.1</c:v>
                </c:pt>
                <c:pt idx="5">
                  <c:v>0.125</c:v>
                </c:pt>
                <c:pt idx="6">
                  <c:v>0.15</c:v>
                </c:pt>
                <c:pt idx="7">
                  <c:v>0.17499999999999999</c:v>
                </c:pt>
                <c:pt idx="8">
                  <c:v>0.2</c:v>
                </c:pt>
                <c:pt idx="9">
                  <c:v>0.22500000000000001</c:v>
                </c:pt>
                <c:pt idx="10">
                  <c:v>0.25</c:v>
                </c:pt>
                <c:pt idx="11">
                  <c:v>0.27500000000000002</c:v>
                </c:pt>
                <c:pt idx="12">
                  <c:v>0.3</c:v>
                </c:pt>
                <c:pt idx="13">
                  <c:v>0.32500000000000001</c:v>
                </c:pt>
                <c:pt idx="14">
                  <c:v>0.35</c:v>
                </c:pt>
                <c:pt idx="15">
                  <c:v>0.375</c:v>
                </c:pt>
                <c:pt idx="16">
                  <c:v>0.4</c:v>
                </c:pt>
                <c:pt idx="17">
                  <c:v>0.42499999999999999</c:v>
                </c:pt>
                <c:pt idx="18">
                  <c:v>0.45</c:v>
                </c:pt>
                <c:pt idx="19">
                  <c:v>0.47499999999999998</c:v>
                </c:pt>
                <c:pt idx="20">
                  <c:v>0.5</c:v>
                </c:pt>
                <c:pt idx="21">
                  <c:v>0.52500000000000002</c:v>
                </c:pt>
                <c:pt idx="22">
                  <c:v>0.55000000000000004</c:v>
                </c:pt>
                <c:pt idx="23">
                  <c:v>0.57499999999999996</c:v>
                </c:pt>
                <c:pt idx="24">
                  <c:v>0.6</c:v>
                </c:pt>
                <c:pt idx="25">
                  <c:v>0.625</c:v>
                </c:pt>
                <c:pt idx="26">
                  <c:v>0.65</c:v>
                </c:pt>
                <c:pt idx="27">
                  <c:v>0.67500000000000004</c:v>
                </c:pt>
                <c:pt idx="28">
                  <c:v>0.7</c:v>
                </c:pt>
                <c:pt idx="29">
                  <c:v>0.72499999999999998</c:v>
                </c:pt>
                <c:pt idx="30">
                  <c:v>0.75</c:v>
                </c:pt>
                <c:pt idx="31">
                  <c:v>0.77500000000000002</c:v>
                </c:pt>
                <c:pt idx="32">
                  <c:v>0.8</c:v>
                </c:pt>
                <c:pt idx="33">
                  <c:v>0.82499999999999996</c:v>
                </c:pt>
                <c:pt idx="34">
                  <c:v>0.85</c:v>
                </c:pt>
                <c:pt idx="35">
                  <c:v>0.875</c:v>
                </c:pt>
                <c:pt idx="36">
                  <c:v>0.9</c:v>
                </c:pt>
                <c:pt idx="37">
                  <c:v>0.92500000000000004</c:v>
                </c:pt>
                <c:pt idx="38">
                  <c:v>0.95</c:v>
                </c:pt>
                <c:pt idx="39">
                  <c:v>0.97499999999999998</c:v>
                </c:pt>
                <c:pt idx="4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00-48EB-A524-675B3358E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0721503"/>
        <c:axId val="1720726783"/>
      </c:scatterChart>
      <c:valAx>
        <c:axId val="1720721503"/>
        <c:scaling>
          <c:orientation val="minMax"/>
          <c:min val="4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26783"/>
        <c:crosses val="autoZero"/>
        <c:crossBetween val="midCat"/>
      </c:valAx>
      <c:valAx>
        <c:axId val="172072678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7215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txData>
          <cx:v>Distribution of EMC Used (Model!$C$7)</cx:v>
        </cx:txData>
      </cx:tx>
    </cx:title>
    <cx:plotArea>
      <cx:plotAreaRegion>
        <cx:series layoutId="clusteredColumn" uniqueId="{CE626D14-4AF9-49C1-AAD6-9776A7217A0E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Distribution of EMC New (Model!$D$7)</cx:v>
        </cx:txData>
      </cx:tx>
    </cx:title>
    <cx:plotArea>
      <cx:plotAreaRegion>
        <cx:series layoutId="clusteredColumn" uniqueId="{2C09B8E7-2E26-4915-8FDB-B41E986F5858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Distribution of Premium (Model!$C$8)</cx:v>
        </cx:txData>
      </cx:tx>
    </cx:title>
    <cx:plotArea>
      <cx:plotAreaRegion>
        <cx:series layoutId="clusteredColumn" uniqueId="{9A85944F-2DE7-416E-9F4D-630BC6242F56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14/relationships/chartEx" Target="../charts/chartEx3.xml"/><Relationship Id="rId5" Type="http://schemas.microsoft.com/office/2014/relationships/chartEx" Target="../charts/chartEx2.xml"/><Relationship Id="rId4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</xdr:row>
      <xdr:rowOff>0</xdr:rowOff>
    </xdr:from>
    <xdr:to>
      <xdr:col>22</xdr:col>
      <xdr:colOff>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9A18D6-B285-2EA8-AE12-942DC5957A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25</xdr:row>
      <xdr:rowOff>0</xdr:rowOff>
    </xdr:from>
    <xdr:to>
      <xdr:col>22</xdr:col>
      <xdr:colOff>0</xdr:colOff>
      <xdr:row>47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EFD3767-C8AD-AFF9-F454-D3DF11D289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48</xdr:row>
      <xdr:rowOff>0</xdr:rowOff>
    </xdr:from>
    <xdr:to>
      <xdr:col>22</xdr:col>
      <xdr:colOff>0</xdr:colOff>
      <xdr:row>70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7AC8411-1E9E-8A9A-958B-FBAB1665DD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2</xdr:row>
      <xdr:rowOff>0</xdr:rowOff>
    </xdr:from>
    <xdr:to>
      <xdr:col>33</xdr:col>
      <xdr:colOff>0</xdr:colOff>
      <xdr:row>24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FF1F393B-207E-2F50-2E5C-6CFAA46B7E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449800" y="390525"/>
              <a:ext cx="6096000" cy="42386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23</xdr:col>
      <xdr:colOff>0</xdr:colOff>
      <xdr:row>25</xdr:row>
      <xdr:rowOff>0</xdr:rowOff>
    </xdr:from>
    <xdr:to>
      <xdr:col>33</xdr:col>
      <xdr:colOff>0</xdr:colOff>
      <xdr:row>47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E548C2F2-9099-6235-2929-CD87FFD5AF1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449800" y="4819650"/>
              <a:ext cx="6096000" cy="4191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23</xdr:col>
      <xdr:colOff>0</xdr:colOff>
      <xdr:row>48</xdr:row>
      <xdr:rowOff>0</xdr:rowOff>
    </xdr:from>
    <xdr:to>
      <xdr:col>33</xdr:col>
      <xdr:colOff>0</xdr:colOff>
      <xdr:row>70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C2692764-AF3C-7BD7-D92C-05D77AFEA7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449800" y="9201150"/>
              <a:ext cx="6096000" cy="4257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rogram%20Files\XLRisk\XLRisk.xlam" TargetMode="External"/><Relationship Id="rId1" Type="http://schemas.openxmlformats.org/officeDocument/2006/relationships/externalLinkPath" Target="file:///C:\Program%20Files\XLRisk\XLRisk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AddressWithSheet"/>
      <definedName name="RiskNormal"/>
    </definedNames>
    <sheetDataSet>
      <sheetData sheetId="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FE492-36AB-4C48-9AA4-DAF9E0A56D3C}">
  <dimension ref="A1:D9"/>
  <sheetViews>
    <sheetView zoomScale="200" zoomScaleNormal="200" workbookViewId="0">
      <selection activeCell="C8" sqref="C8"/>
    </sheetView>
  </sheetViews>
  <sheetFormatPr defaultRowHeight="15" x14ac:dyDescent="0.25"/>
  <cols>
    <col min="1" max="1" width="4.5703125" customWidth="1"/>
    <col min="2" max="2" width="20.42578125" bestFit="1" customWidth="1"/>
    <col min="3" max="4" width="10.140625" bestFit="1" customWidth="1"/>
  </cols>
  <sheetData>
    <row r="1" spans="1:4" x14ac:dyDescent="0.25">
      <c r="A1" s="1" t="s">
        <v>0</v>
      </c>
      <c r="C1" s="4" t="s">
        <v>5</v>
      </c>
      <c r="D1" s="4" t="s">
        <v>6</v>
      </c>
    </row>
    <row r="2" spans="1:4" x14ac:dyDescent="0.25">
      <c r="B2" t="s">
        <v>2</v>
      </c>
      <c r="C2" s="5">
        <v>30000</v>
      </c>
      <c r="D2" s="5">
        <v>60000</v>
      </c>
    </row>
    <row r="3" spans="1:4" x14ac:dyDescent="0.25">
      <c r="B3" t="s">
        <v>9</v>
      </c>
      <c r="C3" s="5">
        <v>8500</v>
      </c>
      <c r="D3" s="5">
        <v>4000</v>
      </c>
    </row>
    <row r="4" spans="1:4" x14ac:dyDescent="0.25">
      <c r="C4" s="5"/>
      <c r="D4" s="5"/>
    </row>
    <row r="5" spans="1:4" x14ac:dyDescent="0.25">
      <c r="A5" s="1" t="s">
        <v>1</v>
      </c>
      <c r="C5" s="5"/>
      <c r="D5" s="5"/>
    </row>
    <row r="6" spans="1:4" x14ac:dyDescent="0.25">
      <c r="A6" s="1"/>
      <c r="B6" t="s">
        <v>12</v>
      </c>
      <c r="C6" s="5" cm="1">
        <f t="array" ref="C6">C2+PV(Real_interest_rate,Term,-Model!C3)</f>
        <v>76136.036189546823</v>
      </c>
      <c r="D6" s="5" cm="1">
        <f t="array" ref="D6">D2+PV(Real_interest_rate,Term,-Model!D3)</f>
        <v>81711.075853904389</v>
      </c>
    </row>
    <row r="7" spans="1:4" x14ac:dyDescent="0.25">
      <c r="B7" t="s">
        <v>14</v>
      </c>
      <c r="C7" s="5">
        <f>PMT(Borrowing_rate/12,Term*12,-Model!C6)</f>
        <v>1226.1657359424426</v>
      </c>
      <c r="D7" s="5">
        <f>PMT(Borrowing_rate/12,Term*12,-Model!D6)</f>
        <v>1315.9513743218392</v>
      </c>
    </row>
    <row r="8" spans="1:4" x14ac:dyDescent="0.25">
      <c r="B8" t="s">
        <v>13</v>
      </c>
      <c r="C8" s="6">
        <f>D7-C7</f>
        <v>89.785638379396687</v>
      </c>
      <c r="D8" s="5"/>
    </row>
    <row r="9" spans="1:4" x14ac:dyDescent="0.25">
      <c r="C9" s="5"/>
      <c r="D9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3D5C5-7114-42A4-9DFA-5B99ADD3FE35}">
  <dimension ref="A1:C6"/>
  <sheetViews>
    <sheetView zoomScale="200" zoomScaleNormal="200" workbookViewId="0">
      <selection activeCell="B2" sqref="B2"/>
    </sheetView>
  </sheetViews>
  <sheetFormatPr defaultRowHeight="15" x14ac:dyDescent="0.25"/>
  <cols>
    <col min="1" max="1" width="16.140625" customWidth="1"/>
    <col min="2" max="2" width="10.140625" customWidth="1"/>
  </cols>
  <sheetData>
    <row r="1" spans="1:3" x14ac:dyDescent="0.25">
      <c r="A1" s="2" t="s">
        <v>10</v>
      </c>
      <c r="B1" s="2" t="s">
        <v>11</v>
      </c>
    </row>
    <row r="2" spans="1:3" x14ac:dyDescent="0.25">
      <c r="A2" s="3" t="s">
        <v>3</v>
      </c>
      <c r="B2" s="7">
        <f>[1]!RiskNormal(0.05,0.01)</f>
        <v>0.05</v>
      </c>
    </row>
    <row r="3" spans="1:3" x14ac:dyDescent="0.25">
      <c r="A3" s="3" t="s">
        <v>4</v>
      </c>
      <c r="B3" s="7">
        <v>0.02</v>
      </c>
    </row>
    <row r="4" spans="1:3" x14ac:dyDescent="0.25">
      <c r="A4" s="3" t="s">
        <v>7</v>
      </c>
      <c r="B4" s="3">
        <v>6</v>
      </c>
      <c r="C4" t="s">
        <v>8</v>
      </c>
    </row>
    <row r="6" spans="1:3" x14ac:dyDescent="0.25">
      <c r="A6" s="3" t="s">
        <v>62</v>
      </c>
      <c r="B6" s="8">
        <f>(1+Borrowing_rate)/(1+Inflation_rate)-1</f>
        <v>2.941176470588247E-2</v>
      </c>
    </row>
  </sheetData>
  <scenarios current="1" show="1">
    <scenario name="Worst case" locked="1" count="2" user="brydon">
      <inputCells r="B2" val="0.1" numFmtId="9"/>
      <inputCells r="B3" val="0.07" numFmtId="9"/>
    </scenario>
    <scenario name="Most likely case" locked="1" count="2" user="brydon">
      <inputCells r="B2" val="0.05" numFmtId="9"/>
      <inputCells r="B3" val="0.02" numFmtId="9"/>
    </scenario>
    <scenario name="Best case" locked="1" count="2" user="brydon">
      <inputCells r="B2" val="0.005" numFmtId="9"/>
      <inputCells r="B3" val="-0.005" numFmtId="9"/>
    </scenario>
  </scenario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D3487-F389-4D93-BED1-1358BE592FF0}">
  <dimension ref="A1:H12"/>
  <sheetViews>
    <sheetView workbookViewId="0"/>
  </sheetViews>
  <sheetFormatPr defaultRowHeight="15" x14ac:dyDescent="0.25"/>
  <cols>
    <col min="1" max="1" width="36.5703125" bestFit="1" customWidth="1"/>
    <col min="4" max="4" width="17.7109375" bestFit="1" customWidth="1"/>
    <col min="5" max="5" width="20.85546875" bestFit="1" customWidth="1"/>
    <col min="7" max="7" width="11.42578125" bestFit="1" customWidth="1"/>
    <col min="8" max="8" width="9.5703125" bestFit="1" customWidth="1"/>
  </cols>
  <sheetData>
    <row r="1" spans="1:8" x14ac:dyDescent="0.25">
      <c r="A1" s="1" t="s">
        <v>15</v>
      </c>
      <c r="D1" s="1" t="s">
        <v>24</v>
      </c>
      <c r="E1" s="1"/>
      <c r="G1" s="1" t="s">
        <v>27</v>
      </c>
      <c r="H1" s="1"/>
    </row>
    <row r="2" spans="1:8" x14ac:dyDescent="0.25">
      <c r="A2" s="9" t="s">
        <v>16</v>
      </c>
      <c r="B2">
        <v>0</v>
      </c>
      <c r="D2" s="1"/>
      <c r="E2" s="1"/>
      <c r="G2" s="1"/>
      <c r="H2" s="1"/>
    </row>
    <row r="3" spans="1:8" x14ac:dyDescent="0.25">
      <c r="A3" s="9" t="s">
        <v>17</v>
      </c>
      <c r="B3" t="b">
        <v>0</v>
      </c>
      <c r="D3" s="1" t="s">
        <v>25</v>
      </c>
      <c r="E3" s="1" t="s">
        <v>26</v>
      </c>
      <c r="G3" s="1" t="s">
        <v>25</v>
      </c>
      <c r="H3" s="1" t="s">
        <v>28</v>
      </c>
    </row>
    <row r="4" spans="1:8" x14ac:dyDescent="0.25">
      <c r="A4" s="9" t="s">
        <v>18</v>
      </c>
      <c r="B4">
        <v>1000</v>
      </c>
      <c r="D4" t="s">
        <v>29</v>
      </c>
      <c r="E4" t="s">
        <v>65</v>
      </c>
      <c r="G4" t="str">
        <f>[1]!AddressWithSheet(Model!$C$7)</f>
        <v>Model!$C$7</v>
      </c>
      <c r="H4" t="s">
        <v>63</v>
      </c>
    </row>
    <row r="5" spans="1:8" x14ac:dyDescent="0.25">
      <c r="A5" s="9" t="s">
        <v>19</v>
      </c>
      <c r="B5" t="b">
        <v>1</v>
      </c>
      <c r="G5" t="str">
        <f>[1]!AddressWithSheet(Model!$D$7)</f>
        <v>Model!$D$7</v>
      </c>
      <c r="H5" t="s">
        <v>64</v>
      </c>
    </row>
    <row r="6" spans="1:8" x14ac:dyDescent="0.25">
      <c r="A6" s="9" t="s">
        <v>20</v>
      </c>
      <c r="B6" t="b">
        <v>1</v>
      </c>
      <c r="G6" t="str">
        <f>[1]!AddressWithSheet(Model!$C$8)</f>
        <v>Model!$C$8</v>
      </c>
      <c r="H6" t="s">
        <v>30</v>
      </c>
    </row>
    <row r="7" spans="1:8" x14ac:dyDescent="0.25">
      <c r="A7" s="9"/>
    </row>
    <row r="8" spans="1:8" x14ac:dyDescent="0.25">
      <c r="A8" s="9"/>
    </row>
    <row r="9" spans="1:8" x14ac:dyDescent="0.25">
      <c r="A9" s="9"/>
    </row>
    <row r="10" spans="1:8" x14ac:dyDescent="0.25">
      <c r="A10" s="9" t="s">
        <v>21</v>
      </c>
    </row>
    <row r="11" spans="1:8" x14ac:dyDescent="0.25">
      <c r="A11" s="9" t="s">
        <v>22</v>
      </c>
    </row>
    <row r="12" spans="1:8" x14ac:dyDescent="0.25">
      <c r="A12" s="9" t="s">
        <v>23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C114D-E2A1-4172-8BAD-30D2AAF605E0}">
  <dimension ref="A1:AG1003"/>
  <sheetViews>
    <sheetView tabSelected="1" topLeftCell="E10" workbookViewId="0">
      <selection activeCell="K22" sqref="K22"/>
    </sheetView>
  </sheetViews>
  <sheetFormatPr defaultRowHeight="15" x14ac:dyDescent="0.25"/>
  <cols>
    <col min="1" max="1" width="29.85546875" bestFit="1" customWidth="1"/>
    <col min="3" max="3" width="14.42578125" customWidth="1"/>
    <col min="4" max="4" width="11.28515625" bestFit="1" customWidth="1"/>
    <col min="5" max="5" width="11.42578125" bestFit="1" customWidth="1"/>
    <col min="6" max="6" width="11.28515625" bestFit="1" customWidth="1"/>
    <col min="8" max="8" width="21.42578125" bestFit="1" customWidth="1"/>
    <col min="9" max="9" width="11.28515625" bestFit="1" customWidth="1"/>
    <col min="10" max="10" width="11.42578125" bestFit="1" customWidth="1"/>
    <col min="11" max="11" width="11.28515625" bestFit="1" customWidth="1"/>
  </cols>
  <sheetData>
    <row r="1" spans="1:33" ht="15.75" thickBot="1" x14ac:dyDescent="0.3">
      <c r="A1" s="1" t="s">
        <v>39</v>
      </c>
      <c r="C1" s="13" t="s">
        <v>0</v>
      </c>
      <c r="D1" s="35" t="s">
        <v>32</v>
      </c>
      <c r="E1" s="36"/>
      <c r="F1" s="37"/>
      <c r="H1" s="35" t="s">
        <v>36</v>
      </c>
      <c r="I1" s="36"/>
      <c r="J1" s="36"/>
      <c r="K1" s="37"/>
      <c r="M1" s="38" t="s">
        <v>37</v>
      </c>
      <c r="N1" s="38"/>
      <c r="O1" s="38"/>
      <c r="P1" s="38"/>
      <c r="Q1" s="38"/>
      <c r="R1" s="38"/>
      <c r="S1" s="38"/>
      <c r="T1" s="38"/>
      <c r="U1" s="38"/>
      <c r="V1" s="38"/>
      <c r="X1" s="38" t="s">
        <v>38</v>
      </c>
      <c r="Y1" s="38"/>
      <c r="Z1" s="38"/>
      <c r="AA1" s="38"/>
      <c r="AB1" s="38"/>
      <c r="AC1" s="38"/>
      <c r="AD1" s="38"/>
      <c r="AE1" s="38"/>
      <c r="AF1" s="38"/>
      <c r="AG1" s="38"/>
    </row>
    <row r="2" spans="1:33" x14ac:dyDescent="0.25">
      <c r="A2" s="27" t="s">
        <v>40</v>
      </c>
      <c r="B2" s="24"/>
      <c r="C2" s="41" t="s">
        <v>31</v>
      </c>
      <c r="D2" s="40" t="s">
        <v>33</v>
      </c>
      <c r="E2" s="17" t="s">
        <v>34</v>
      </c>
      <c r="F2" s="20" t="s">
        <v>35</v>
      </c>
      <c r="H2" s="42"/>
      <c r="I2" s="40" t="s">
        <v>33</v>
      </c>
      <c r="J2" s="17" t="s">
        <v>34</v>
      </c>
      <c r="K2" s="20" t="s">
        <v>35</v>
      </c>
    </row>
    <row r="3" spans="1:33" ht="15.75" thickBot="1" x14ac:dyDescent="0.3">
      <c r="A3" s="27" t="s">
        <v>36</v>
      </c>
      <c r="B3" s="26" t="s">
        <v>18</v>
      </c>
      <c r="C3" s="26" t="s">
        <v>65</v>
      </c>
      <c r="D3" s="18" t="s">
        <v>63</v>
      </c>
      <c r="E3" s="19" t="s">
        <v>64</v>
      </c>
      <c r="F3" s="21" t="s">
        <v>30</v>
      </c>
      <c r="H3" s="43"/>
      <c r="I3" s="18" t="s">
        <v>63</v>
      </c>
      <c r="J3" s="19" t="s">
        <v>64</v>
      </c>
      <c r="K3" s="21" t="s">
        <v>30</v>
      </c>
    </row>
    <row r="4" spans="1:33" x14ac:dyDescent="0.25">
      <c r="A4" s="27" t="s">
        <v>41</v>
      </c>
      <c r="B4" s="24">
        <v>1</v>
      </c>
      <c r="C4" s="24">
        <v>4.9530939810537612E-2</v>
      </c>
      <c r="D4" s="22">
        <v>1225.6433596959203</v>
      </c>
      <c r="E4" s="10">
        <v>1314.7076663472453</v>
      </c>
      <c r="F4" s="14">
        <v>89.064306651325069</v>
      </c>
      <c r="H4" s="44" t="s">
        <v>44</v>
      </c>
      <c r="I4" s="22">
        <f>_xlfn.AGGREGATE(1,6,D$4:D$1003)</f>
        <v>1226.3913966059836</v>
      </c>
      <c r="J4" s="10">
        <f>_xlfn.AGGREGATE(1,6,E$4:E$1003)</f>
        <v>1316.2522228929172</v>
      </c>
      <c r="K4" s="14">
        <f>_xlfn.AGGREGATE(1,6,F$4:F$1003)</f>
        <v>89.860826286936359</v>
      </c>
    </row>
    <row r="5" spans="1:33" x14ac:dyDescent="0.25">
      <c r="A5" s="27" t="s">
        <v>42</v>
      </c>
      <c r="B5" s="25">
        <v>2</v>
      </c>
      <c r="C5" s="25">
        <v>1.8329762364732681E-2</v>
      </c>
      <c r="D5" s="23">
        <v>1193.1636069962206</v>
      </c>
      <c r="E5" s="39">
        <v>1234.9141201165526</v>
      </c>
      <c r="F5" s="15">
        <v>41.750513120332016</v>
      </c>
      <c r="H5" s="45" t="s">
        <v>45</v>
      </c>
      <c r="I5" s="23">
        <f>_xlfn.AGGREGATE(12,6,D$4:D$1003)</f>
        <v>1226.1621475336369</v>
      </c>
      <c r="J5" s="39">
        <f>_xlfn.AGGREGATE(12,6,E$4:E$1003)</f>
        <v>1315.9428341229077</v>
      </c>
      <c r="K5" s="15">
        <f>_xlfn.AGGREGATE(12,6,F$4:F$1003)</f>
        <v>89.780686589270658</v>
      </c>
    </row>
    <row r="6" spans="1:33" x14ac:dyDescent="0.25">
      <c r="A6" s="27" t="s">
        <v>43</v>
      </c>
      <c r="B6" s="25">
        <v>3</v>
      </c>
      <c r="C6" s="25">
        <v>5.9470836198580103E-2</v>
      </c>
      <c r="D6" s="23">
        <v>1236.9208559926237</v>
      </c>
      <c r="E6" s="39">
        <v>1341.3379290157279</v>
      </c>
      <c r="F6" s="15">
        <v>104.41707302310419</v>
      </c>
      <c r="H6" s="45" t="s">
        <v>46</v>
      </c>
      <c r="I6" s="23" t="e">
        <f>_xlfn.AGGREGATE(13,6,D$4:D$1003)</f>
        <v>#N/A</v>
      </c>
      <c r="J6" s="39" t="e">
        <f>_xlfn.AGGREGATE(13,6,E$4:E$1003)</f>
        <v>#N/A</v>
      </c>
      <c r="K6" s="15" t="e">
        <f>_xlfn.AGGREGATE(13,6,F$4:F$1003)</f>
        <v>#N/A</v>
      </c>
    </row>
    <row r="7" spans="1:33" x14ac:dyDescent="0.25">
      <c r="A7" s="27" t="s">
        <v>37</v>
      </c>
      <c r="B7" s="25">
        <v>4</v>
      </c>
      <c r="C7" s="25">
        <v>3.7059786070336845E-2</v>
      </c>
      <c r="D7" s="23">
        <v>1212.1184417085337</v>
      </c>
      <c r="E7" s="39">
        <v>1282.1161611868322</v>
      </c>
      <c r="F7" s="15">
        <v>69.99771947829845</v>
      </c>
      <c r="H7" s="45" t="s">
        <v>47</v>
      </c>
      <c r="I7" s="23">
        <f>_xlfn.AGGREGATE(7,6,D$4:D$1003)</f>
        <v>11.13772149057402</v>
      </c>
      <c r="J7" s="39">
        <f>_xlfn.AGGREGATE(7,6,E$4:E$1003)</f>
        <v>26.508341988799845</v>
      </c>
      <c r="K7" s="15">
        <f>_xlfn.AGGREGATE(7,6,F$4:F$1003)</f>
        <v>15.372113357506498</v>
      </c>
    </row>
    <row r="8" spans="1:33" x14ac:dyDescent="0.25">
      <c r="A8" s="27" t="s">
        <v>38</v>
      </c>
      <c r="B8" s="25">
        <v>5</v>
      </c>
      <c r="C8" s="25">
        <v>5.2403572656053853E-2</v>
      </c>
      <c r="D8" s="23">
        <v>1228.8578525270548</v>
      </c>
      <c r="E8" s="39">
        <v>1322.3446342306172</v>
      </c>
      <c r="F8" s="15">
        <v>93.486781703562428</v>
      </c>
      <c r="H8" s="45" t="s">
        <v>48</v>
      </c>
      <c r="I8" s="23">
        <f>_xlfn.AGGREGATE(10,6,D$4:D$1003)</f>
        <v>124.04884000159436</v>
      </c>
      <c r="J8" s="39">
        <f>_xlfn.AGGREGATE(10,6,E$4:E$1003)</f>
        <v>702.69219499516885</v>
      </c>
      <c r="K8" s="15">
        <f>_xlfn.AGGREGATE(10,6,F$4:F$1003)</f>
        <v>236.30186907602967</v>
      </c>
    </row>
    <row r="9" spans="1:33" x14ac:dyDescent="0.25">
      <c r="B9" s="25">
        <v>6</v>
      </c>
      <c r="C9" s="25">
        <v>5.5991027503369026E-2</v>
      </c>
      <c r="D9" s="23">
        <v>1232.9234362256673</v>
      </c>
      <c r="E9" s="39">
        <v>1331.9496416816482</v>
      </c>
      <c r="F9" s="15">
        <v>99.026205455980971</v>
      </c>
      <c r="H9" s="45" t="s">
        <v>49</v>
      </c>
      <c r="I9" s="23">
        <f>KURT(D$4:D$1003)</f>
        <v>-2.2621353765229113E-2</v>
      </c>
      <c r="J9" s="39">
        <f>KURT(E$4:E$1003)</f>
        <v>-3.4052515817189821E-2</v>
      </c>
      <c r="K9" s="15">
        <f>KURT(F$4:F$1003)</f>
        <v>-3.8073045048566012E-2</v>
      </c>
    </row>
    <row r="10" spans="1:33" x14ac:dyDescent="0.25">
      <c r="B10" s="25">
        <v>7</v>
      </c>
      <c r="C10" s="25">
        <v>4.955740411032046E-2</v>
      </c>
      <c r="D10" s="23">
        <v>1225.6728059861703</v>
      </c>
      <c r="E10" s="39">
        <v>1314.7778018165616</v>
      </c>
      <c r="F10" s="15">
        <v>89.104995830391317</v>
      </c>
      <c r="H10" s="45" t="s">
        <v>50</v>
      </c>
      <c r="I10" s="23">
        <f>SKEW(D$4:D$1003)</f>
        <v>0.12344634787689779</v>
      </c>
      <c r="J10" s="39">
        <f>SKEW(E$4:E$1003)</f>
        <v>7.1215722315708191E-2</v>
      </c>
      <c r="K10" s="15">
        <f>SKEW(F$4:F$1003)</f>
        <v>3.3317230682534886E-2</v>
      </c>
    </row>
    <row r="11" spans="1:33" x14ac:dyDescent="0.25">
      <c r="B11" s="25">
        <v>8</v>
      </c>
      <c r="C11" s="25">
        <v>4.7320016509536302E-2</v>
      </c>
      <c r="D11" s="23">
        <v>1223.1943576207839</v>
      </c>
      <c r="E11" s="39">
        <v>1308.8628122954738</v>
      </c>
      <c r="F11" s="15">
        <v>85.668454674689883</v>
      </c>
      <c r="H11" s="45" t="s">
        <v>51</v>
      </c>
      <c r="I11" s="23">
        <f>_xlfn.AGGREGATE(5,6,D$4:D$1003)</f>
        <v>1193.1636069962206</v>
      </c>
      <c r="J11" s="39">
        <f>_xlfn.AGGREGATE(5,6,E$4:E$1003)</f>
        <v>1234.9141201165526</v>
      </c>
      <c r="K11" s="15">
        <f>_xlfn.AGGREGATE(5,6,F$4:F$1003)</f>
        <v>41.750513120332016</v>
      </c>
    </row>
    <row r="12" spans="1:33" x14ac:dyDescent="0.25">
      <c r="B12" s="25">
        <v>9</v>
      </c>
      <c r="C12" s="25">
        <v>4.3812071965249007E-2</v>
      </c>
      <c r="D12" s="23">
        <v>1219.3537140945705</v>
      </c>
      <c r="E12" s="39">
        <v>1299.6481403230937</v>
      </c>
      <c r="F12" s="15">
        <v>80.294426228523207</v>
      </c>
      <c r="H12" s="45" t="s">
        <v>52</v>
      </c>
      <c r="I12" s="23">
        <f>_xlfn.AGGREGATE(4,6,D$4:D$1003)</f>
        <v>1264.3732911070163</v>
      </c>
      <c r="J12" s="39">
        <f>_xlfn.AGGREGATE(4,6,E$4:E$1003)</f>
        <v>1404.5360615596107</v>
      </c>
      <c r="K12" s="15">
        <f>_xlfn.AGGREGATE(4,6,F$4:F$1003)</f>
        <v>140.16277045259449</v>
      </c>
    </row>
    <row r="13" spans="1:33" x14ac:dyDescent="0.25">
      <c r="B13" s="25">
        <v>10</v>
      </c>
      <c r="C13" s="25">
        <v>5.4546056041617545E-2</v>
      </c>
      <c r="D13" s="23">
        <v>1231.2790743749401</v>
      </c>
      <c r="E13" s="39">
        <v>1328.071873713694</v>
      </c>
      <c r="F13" s="15">
        <v>96.792799338753866</v>
      </c>
      <c r="H13" s="45" t="s">
        <v>25</v>
      </c>
      <c r="I13" s="23">
        <f>I12-I11</f>
        <v>71.209684110795706</v>
      </c>
      <c r="J13" s="39">
        <f>J12-J11</f>
        <v>169.62194144305818</v>
      </c>
      <c r="K13" s="15">
        <f>K12-K11</f>
        <v>98.41225733226247</v>
      </c>
    </row>
    <row r="14" spans="1:33" x14ac:dyDescent="0.25">
      <c r="B14" s="25">
        <v>11</v>
      </c>
      <c r="C14" s="25">
        <v>5.9885029696800103E-2</v>
      </c>
      <c r="D14" s="23">
        <v>1237.4001651984202</v>
      </c>
      <c r="E14" s="39">
        <v>1342.460067903726</v>
      </c>
      <c r="F14" s="15">
        <v>105.05990270530583</v>
      </c>
      <c r="H14" s="45" t="s">
        <v>53</v>
      </c>
      <c r="I14" s="23">
        <f>COUNT(D$4:D$1003)</f>
        <v>1000</v>
      </c>
      <c r="J14" s="39">
        <f>COUNT(E$4:E$1003)</f>
        <v>1000</v>
      </c>
      <c r="K14" s="15">
        <f>COUNT(F$4:F$1003)</f>
        <v>1000</v>
      </c>
    </row>
    <row r="15" spans="1:33" x14ac:dyDescent="0.25">
      <c r="B15" s="25">
        <v>12</v>
      </c>
      <c r="C15" s="25">
        <v>5.1137694086703378E-2</v>
      </c>
      <c r="D15" s="23">
        <v>1227.4368129772388</v>
      </c>
      <c r="E15" s="39">
        <v>1318.9733122330133</v>
      </c>
      <c r="F15" s="15">
        <v>91.536499255774515</v>
      </c>
      <c r="H15" s="45" t="s">
        <v>54</v>
      </c>
      <c r="I15" s="23">
        <f t="array" ref="I15">COUNT(IF(ISERROR(D$4:D$1003), 1, ""))</f>
        <v>0</v>
      </c>
      <c r="J15" s="39">
        <f>COUNT(IF(ISERROR(E$4:E$1003), 1, ""))</f>
        <v>0</v>
      </c>
      <c r="K15" s="15">
        <f>COUNT(IF(ISERROR(F$4:F$1003), 1, ""))</f>
        <v>0</v>
      </c>
    </row>
    <row r="16" spans="1:33" x14ac:dyDescent="0.25">
      <c r="B16" s="25">
        <v>13</v>
      </c>
      <c r="C16" s="25">
        <v>6.3358270227631783E-2</v>
      </c>
      <c r="D16" s="23">
        <v>1241.4485832675894</v>
      </c>
      <c r="E16" s="39">
        <v>1351.9088110510927</v>
      </c>
      <c r="F16" s="15">
        <v>110.46022778350334</v>
      </c>
      <c r="H16" s="45" t="s">
        <v>55</v>
      </c>
      <c r="I16" s="23">
        <f>I7/SQRT(I14)</f>
        <v>0.35220567854819484</v>
      </c>
      <c r="J16" s="39">
        <f>J7/SQRT(J14)</f>
        <v>0.83826737679285179</v>
      </c>
      <c r="K16" s="15">
        <f>K7/SQRT(K14)</f>
        <v>0.48610890660018741</v>
      </c>
    </row>
    <row r="17" spans="2:11" ht="15.75" thickBot="1" x14ac:dyDescent="0.3">
      <c r="B17" s="25">
        <v>14</v>
      </c>
      <c r="C17" s="25">
        <v>5.0216143303446661E-2</v>
      </c>
      <c r="D17" s="23">
        <v>1226.406777047049</v>
      </c>
      <c r="E17" s="39">
        <v>1316.5249099202858</v>
      </c>
      <c r="F17" s="15">
        <v>90.118132873236846</v>
      </c>
      <c r="H17" s="46" t="s">
        <v>56</v>
      </c>
      <c r="I17" s="12">
        <f>_xlfn.CONFIDENCE.T(5%,I7,I14)</f>
        <v>0.69114780586176738</v>
      </c>
      <c r="J17" s="11">
        <f>_xlfn.CONFIDENCE.T(5%,J7,J14)</f>
        <v>1.6449668289961996</v>
      </c>
      <c r="K17" s="16">
        <f>_xlfn.CONFIDENCE.T(5%,K7,K14)</f>
        <v>0.95391166204780165</v>
      </c>
    </row>
    <row r="18" spans="2:11" ht="15.75" thickBot="1" x14ac:dyDescent="0.3">
      <c r="B18" s="25">
        <v>15</v>
      </c>
      <c r="C18" s="25">
        <v>3.3548531696455969E-2</v>
      </c>
      <c r="D18" s="23">
        <v>1208.4389885804721</v>
      </c>
      <c r="E18" s="39">
        <v>1273.1065986948158</v>
      </c>
      <c r="F18" s="15">
        <v>64.667610114343688</v>
      </c>
    </row>
    <row r="19" spans="2:11" ht="15.75" thickBot="1" x14ac:dyDescent="0.3">
      <c r="B19" s="25">
        <v>16</v>
      </c>
      <c r="C19" s="25">
        <v>5.0680633921820539E-2</v>
      </c>
      <c r="D19" s="23">
        <v>1226.9254759667167</v>
      </c>
      <c r="E19" s="39">
        <v>1317.7583603129551</v>
      </c>
      <c r="F19" s="15">
        <v>90.832884346238416</v>
      </c>
      <c r="H19" s="35" t="s">
        <v>57</v>
      </c>
      <c r="I19" s="36"/>
      <c r="J19" s="36"/>
      <c r="K19" s="37"/>
    </row>
    <row r="20" spans="2:11" x14ac:dyDescent="0.25">
      <c r="B20" s="25">
        <v>17</v>
      </c>
      <c r="C20" s="25">
        <v>6.2042049194663614E-2</v>
      </c>
      <c r="D20" s="23">
        <v>1239.9082785831349</v>
      </c>
      <c r="E20" s="39">
        <v>1348.319921173038</v>
      </c>
      <c r="F20" s="15">
        <v>108.41164258990307</v>
      </c>
      <c r="H20" s="42"/>
      <c r="I20" s="40" t="s">
        <v>33</v>
      </c>
      <c r="J20" s="17" t="s">
        <v>34</v>
      </c>
      <c r="K20" s="20" t="s">
        <v>35</v>
      </c>
    </row>
    <row r="21" spans="2:11" ht="15.75" thickBot="1" x14ac:dyDescent="0.3">
      <c r="B21" s="25">
        <v>18</v>
      </c>
      <c r="C21" s="25">
        <v>4.9828667584537016E-2</v>
      </c>
      <c r="D21" s="23">
        <v>1225.9748153011958</v>
      </c>
      <c r="E21" s="39">
        <v>1315.4969387889801</v>
      </c>
      <c r="F21" s="15">
        <v>89.522123487784256</v>
      </c>
      <c r="H21" s="43"/>
      <c r="I21" s="18" t="s">
        <v>63</v>
      </c>
      <c r="J21" s="19" t="s">
        <v>64</v>
      </c>
      <c r="K21" s="21" t="s">
        <v>30</v>
      </c>
    </row>
    <row r="22" spans="2:11" x14ac:dyDescent="0.25">
      <c r="B22" s="25">
        <v>19</v>
      </c>
      <c r="C22" s="25">
        <v>4.5303171705308766E-2</v>
      </c>
      <c r="D22" s="23">
        <v>1220.9794523636817</v>
      </c>
      <c r="E22" s="39">
        <v>1303.5560986124292</v>
      </c>
      <c r="F22" s="15">
        <v>82.576646248747466</v>
      </c>
      <c r="H22" s="47">
        <v>0</v>
      </c>
      <c r="I22" s="22">
        <f>_xlfn.AGGREGATE(16,6,D$4:D$1003,$H22)</f>
        <v>1193.1636069962206</v>
      </c>
      <c r="J22" s="10">
        <f t="shared" ref="J22:J62" si="0">_xlfn.AGGREGATE(16,6,E$4:E$1003,$H22)</f>
        <v>1234.9141201165526</v>
      </c>
      <c r="K22" s="14">
        <f t="shared" ref="K22:K62" si="1">_xlfn.AGGREGATE(16,6,F$4:F$1003,$H22)</f>
        <v>41.750513120332016</v>
      </c>
    </row>
    <row r="23" spans="2:11" x14ac:dyDescent="0.25">
      <c r="B23" s="25">
        <v>20</v>
      </c>
      <c r="C23" s="25">
        <v>5.0364219275468781E-2</v>
      </c>
      <c r="D23" s="23">
        <v>1226.5720300395287</v>
      </c>
      <c r="E23" s="39">
        <v>1316.9179870426642</v>
      </c>
      <c r="F23" s="15">
        <v>90.345957003135482</v>
      </c>
      <c r="H23" s="48">
        <v>2.5000000000000001E-2</v>
      </c>
      <c r="I23" s="23">
        <f t="shared" ref="I23:I62" si="2">_xlfn.AGGREGATE(16,6,D$4:D$1003,$H23)</f>
        <v>1205.323038231267</v>
      </c>
      <c r="J23" s="39">
        <f t="shared" si="0"/>
        <v>1265.4233349634817</v>
      </c>
      <c r="K23" s="15">
        <f t="shared" si="1"/>
        <v>60.100296732214716</v>
      </c>
    </row>
    <row r="24" spans="2:11" x14ac:dyDescent="0.25">
      <c r="B24" s="25">
        <v>21</v>
      </c>
      <c r="C24" s="25">
        <v>5.5746030932122582E-2</v>
      </c>
      <c r="D24" s="23">
        <v>1232.6439883471805</v>
      </c>
      <c r="E24" s="39">
        <v>1331.2913064470761</v>
      </c>
      <c r="F24" s="15">
        <v>98.647318099895529</v>
      </c>
      <c r="H24" s="48">
        <v>0.05</v>
      </c>
      <c r="I24" s="23">
        <f t="shared" si="2"/>
        <v>1208.4901766774465</v>
      </c>
      <c r="J24" s="39">
        <f t="shared" si="0"/>
        <v>1273.2323989080237</v>
      </c>
      <c r="K24" s="15">
        <f t="shared" si="1"/>
        <v>64.742222230577383</v>
      </c>
    </row>
    <row r="25" spans="2:11" x14ac:dyDescent="0.25">
      <c r="B25" s="25">
        <v>22</v>
      </c>
      <c r="C25" s="25">
        <v>4.1913772716681716E-2</v>
      </c>
      <c r="D25" s="23">
        <v>1217.2985876892833</v>
      </c>
      <c r="E25" s="39">
        <v>1294.6919793682978</v>
      </c>
      <c r="F25" s="15">
        <v>77.393391679014485</v>
      </c>
      <c r="H25" s="48">
        <v>7.4999999999999997E-2</v>
      </c>
      <c r="I25" s="23">
        <f t="shared" si="2"/>
        <v>1210.6292644352509</v>
      </c>
      <c r="J25" s="39">
        <f t="shared" si="0"/>
        <v>1278.4777300995843</v>
      </c>
      <c r="K25" s="15">
        <f t="shared" si="1"/>
        <v>67.848465664333446</v>
      </c>
    </row>
    <row r="26" spans="2:11" x14ac:dyDescent="0.25">
      <c r="B26" s="25">
        <v>23</v>
      </c>
      <c r="C26" s="25">
        <v>4.9665123713365747E-2</v>
      </c>
      <c r="D26" s="23">
        <v>1225.7926956158728</v>
      </c>
      <c r="E26" s="39">
        <v>1315.063321795456</v>
      </c>
      <c r="F26" s="15">
        <v>89.270626179583132</v>
      </c>
      <c r="H26" s="48">
        <v>0.1</v>
      </c>
      <c r="I26" s="23">
        <f t="shared" si="2"/>
        <v>1212.2477110099919</v>
      </c>
      <c r="J26" s="39">
        <f t="shared" si="0"/>
        <v>1282.4314963798574</v>
      </c>
      <c r="K26" s="15">
        <f t="shared" si="1"/>
        <v>70.183785369865546</v>
      </c>
    </row>
    <row r="27" spans="2:11" x14ac:dyDescent="0.25">
      <c r="B27" s="25">
        <v>24</v>
      </c>
      <c r="C27" s="25">
        <v>3.9860192148950785E-2</v>
      </c>
      <c r="D27" s="23">
        <v>1215.0938358579226</v>
      </c>
      <c r="E27" s="39">
        <v>1289.3544362764671</v>
      </c>
      <c r="F27" s="15">
        <v>74.260600418544527</v>
      </c>
      <c r="H27" s="48">
        <v>0.125</v>
      </c>
      <c r="I27" s="23">
        <f t="shared" si="2"/>
        <v>1213.6503900110317</v>
      </c>
      <c r="J27" s="39">
        <f t="shared" si="0"/>
        <v>1285.8480797968509</v>
      </c>
      <c r="K27" s="15">
        <f t="shared" si="1"/>
        <v>72.197689785819335</v>
      </c>
    </row>
    <row r="28" spans="2:11" x14ac:dyDescent="0.25">
      <c r="B28" s="25">
        <v>25</v>
      </c>
      <c r="C28" s="25">
        <v>4.8609004652179502E-2</v>
      </c>
      <c r="D28" s="23">
        <v>1224.619491474765</v>
      </c>
      <c r="E28" s="39">
        <v>1312.2669258583064</v>
      </c>
      <c r="F28" s="15">
        <v>87.647434383541395</v>
      </c>
      <c r="H28" s="48">
        <v>0.15</v>
      </c>
      <c r="I28" s="23">
        <f t="shared" si="2"/>
        <v>1214.8557172619992</v>
      </c>
      <c r="J28" s="39">
        <f t="shared" si="0"/>
        <v>1288.7766645208637</v>
      </c>
      <c r="K28" s="15">
        <f t="shared" si="1"/>
        <v>73.920947258864672</v>
      </c>
    </row>
    <row r="29" spans="2:11" x14ac:dyDescent="0.25">
      <c r="B29" s="25">
        <v>26</v>
      </c>
      <c r="C29" s="25">
        <v>4.971601398199129E-2</v>
      </c>
      <c r="D29" s="23">
        <v>1225.8493533874075</v>
      </c>
      <c r="E29" s="39">
        <v>1315.1982344462499</v>
      </c>
      <c r="F29" s="15">
        <v>89.34888105884238</v>
      </c>
      <c r="H29" s="48">
        <v>0.17499999999999999</v>
      </c>
      <c r="I29" s="23">
        <f t="shared" si="2"/>
        <v>1215.9501257392856</v>
      </c>
      <c r="J29" s="39">
        <f t="shared" si="0"/>
        <v>1291.4300234466543</v>
      </c>
      <c r="K29" s="15">
        <f t="shared" si="1"/>
        <v>75.47989770736875</v>
      </c>
    </row>
    <row r="30" spans="2:11" x14ac:dyDescent="0.25">
      <c r="B30" s="25">
        <v>27</v>
      </c>
      <c r="C30" s="25">
        <v>7.1257416753879227E-2</v>
      </c>
      <c r="D30" s="23">
        <v>1250.8476575587285</v>
      </c>
      <c r="E30" s="39">
        <v>1373.6560086324691</v>
      </c>
      <c r="F30" s="15">
        <v>122.8083510737406</v>
      </c>
      <c r="H30" s="48">
        <v>0.2</v>
      </c>
      <c r="I30" s="23">
        <f t="shared" si="2"/>
        <v>1216.9585410390778</v>
      </c>
      <c r="J30" s="39">
        <f t="shared" si="0"/>
        <v>1293.8701556328924</v>
      </c>
      <c r="K30" s="15">
        <f t="shared" si="1"/>
        <v>76.911614593814463</v>
      </c>
    </row>
    <row r="31" spans="2:11" x14ac:dyDescent="0.25">
      <c r="B31" s="25">
        <v>28</v>
      </c>
      <c r="C31" s="25">
        <v>3.4636380463322118E-2</v>
      </c>
      <c r="D31" s="23">
        <v>1209.5728263976102</v>
      </c>
      <c r="E31" s="39">
        <v>1275.8900448810093</v>
      </c>
      <c r="F31" s="15">
        <v>66.317218483399074</v>
      </c>
      <c r="H31" s="48">
        <v>0.22500000000000001</v>
      </c>
      <c r="I31" s="23">
        <f t="shared" si="2"/>
        <v>1217.8729695874451</v>
      </c>
      <c r="J31" s="39">
        <f t="shared" si="0"/>
        <v>1296.0789963731902</v>
      </c>
      <c r="K31" s="15">
        <f t="shared" si="1"/>
        <v>78.206026785744868</v>
      </c>
    </row>
    <row r="32" spans="2:11" x14ac:dyDescent="0.25">
      <c r="B32" s="25">
        <v>29</v>
      </c>
      <c r="C32" s="25">
        <v>5.2336191880666454E-2</v>
      </c>
      <c r="D32" s="23">
        <v>1228.7820340161848</v>
      </c>
      <c r="E32" s="39">
        <v>1322.1649479264611</v>
      </c>
      <c r="F32" s="15">
        <v>93.382913910276329</v>
      </c>
      <c r="H32" s="48">
        <v>0.25</v>
      </c>
      <c r="I32" s="23">
        <f t="shared" si="2"/>
        <v>1218.7559629773009</v>
      </c>
      <c r="J32" s="39">
        <f t="shared" si="0"/>
        <v>1298.2084667597069</v>
      </c>
      <c r="K32" s="15">
        <f t="shared" si="1"/>
        <v>79.452503782405927</v>
      </c>
    </row>
    <row r="33" spans="2:11" x14ac:dyDescent="0.25">
      <c r="B33" s="25">
        <v>30</v>
      </c>
      <c r="C33" s="25">
        <v>4.8063438502119187E-2</v>
      </c>
      <c r="D33" s="23">
        <v>1224.01539358936</v>
      </c>
      <c r="E33" s="39">
        <v>1310.8249382244524</v>
      </c>
      <c r="F33" s="15">
        <v>86.809544635092379</v>
      </c>
      <c r="H33" s="48">
        <v>0.27500000000000002</v>
      </c>
      <c r="I33" s="23">
        <f t="shared" si="2"/>
        <v>1219.6000443403184</v>
      </c>
      <c r="J33" s="39">
        <f t="shared" si="0"/>
        <v>1300.2409814947021</v>
      </c>
      <c r="K33" s="15">
        <f t="shared" si="1"/>
        <v>80.640937154383707</v>
      </c>
    </row>
    <row r="34" spans="2:11" x14ac:dyDescent="0.25">
      <c r="B34" s="25">
        <v>31</v>
      </c>
      <c r="C34" s="25">
        <v>5.1393331045411786E-2</v>
      </c>
      <c r="D34" s="23">
        <v>1227.7232116522491</v>
      </c>
      <c r="E34" s="39">
        <v>1319.6533764393514</v>
      </c>
      <c r="F34" s="15">
        <v>91.930164787102285</v>
      </c>
      <c r="H34" s="48">
        <v>0.3</v>
      </c>
      <c r="I34" s="23">
        <f t="shared" si="2"/>
        <v>1220.3984358379412</v>
      </c>
      <c r="J34" s="39">
        <f t="shared" si="0"/>
        <v>1302.1607132679126</v>
      </c>
      <c r="K34" s="15">
        <f t="shared" si="1"/>
        <v>81.762277429971363</v>
      </c>
    </row>
    <row r="35" spans="2:11" x14ac:dyDescent="0.25">
      <c r="B35" s="25">
        <v>32</v>
      </c>
      <c r="C35" s="25">
        <v>4.0407134757066226E-2</v>
      </c>
      <c r="D35" s="23">
        <v>1215.6791578671684</v>
      </c>
      <c r="E35" s="39">
        <v>1290.7735727090974</v>
      </c>
      <c r="F35" s="15">
        <v>75.094414841928938</v>
      </c>
      <c r="H35" s="48">
        <v>0.32500000000000001</v>
      </c>
      <c r="I35" s="23">
        <f t="shared" si="2"/>
        <v>1221.1570224634718</v>
      </c>
      <c r="J35" s="39">
        <f t="shared" si="0"/>
        <v>1303.9822769317932</v>
      </c>
      <c r="K35" s="15">
        <f t="shared" si="1"/>
        <v>82.825254468321404</v>
      </c>
    </row>
    <row r="36" spans="2:11" x14ac:dyDescent="0.25">
      <c r="B36" s="25">
        <v>33</v>
      </c>
      <c r="C36" s="25">
        <v>5.7672350792702033E-2</v>
      </c>
      <c r="D36" s="23">
        <v>1234.8482652227583</v>
      </c>
      <c r="E36" s="39">
        <v>1336.4769680026047</v>
      </c>
      <c r="F36" s="15">
        <v>101.62870277984644</v>
      </c>
      <c r="H36" s="48">
        <v>0.35</v>
      </c>
      <c r="I36" s="23">
        <f t="shared" si="2"/>
        <v>1221.9102008843047</v>
      </c>
      <c r="J36" s="39">
        <f t="shared" si="0"/>
        <v>1305.7885123117737</v>
      </c>
      <c r="K36" s="15">
        <f t="shared" si="1"/>
        <v>83.878311427468958</v>
      </c>
    </row>
    <row r="37" spans="2:11" x14ac:dyDescent="0.25">
      <c r="B37" s="25">
        <v>34</v>
      </c>
      <c r="C37" s="25">
        <v>4.2044481179405992E-2</v>
      </c>
      <c r="D37" s="23">
        <v>1217.4395694338</v>
      </c>
      <c r="E37" s="39">
        <v>1295.0325550751693</v>
      </c>
      <c r="F37" s="15">
        <v>77.592985641369296</v>
      </c>
      <c r="H37" s="48">
        <v>0.375</v>
      </c>
      <c r="I37" s="23">
        <f t="shared" si="2"/>
        <v>1222.6369866346031</v>
      </c>
      <c r="J37" s="39">
        <f t="shared" si="0"/>
        <v>1307.5292681453834</v>
      </c>
      <c r="K37" s="15">
        <f t="shared" si="1"/>
        <v>84.892281510780435</v>
      </c>
    </row>
    <row r="38" spans="2:11" x14ac:dyDescent="0.25">
      <c r="B38" s="25">
        <v>35</v>
      </c>
      <c r="C38" s="25">
        <v>4.7309325597784974E-2</v>
      </c>
      <c r="D38" s="23">
        <v>1223.1825686358641</v>
      </c>
      <c r="E38" s="39">
        <v>1308.8346192936192</v>
      </c>
      <c r="F38" s="15">
        <v>85.652050657755126</v>
      </c>
      <c r="H38" s="48">
        <v>0.4</v>
      </c>
      <c r="I38" s="23">
        <f t="shared" si="2"/>
        <v>1223.355319452791</v>
      </c>
      <c r="J38" s="39">
        <f t="shared" si="0"/>
        <v>1309.2476915784382</v>
      </c>
      <c r="K38" s="15">
        <f t="shared" si="1"/>
        <v>85.892372125647256</v>
      </c>
    </row>
    <row r="39" spans="2:11" x14ac:dyDescent="0.25">
      <c r="B39" s="25">
        <v>36</v>
      </c>
      <c r="C39" s="25">
        <v>5.4269127955754642E-2</v>
      </c>
      <c r="D39" s="23">
        <v>1230.9649799211541</v>
      </c>
      <c r="E39" s="39">
        <v>1327.3300893982303</v>
      </c>
      <c r="F39" s="15">
        <v>96.365109477076203</v>
      </c>
      <c r="H39" s="48">
        <v>0.42499999999999999</v>
      </c>
      <c r="I39" s="23">
        <f t="shared" si="2"/>
        <v>1224.0707528001462</v>
      </c>
      <c r="J39" s="39">
        <f t="shared" si="0"/>
        <v>1310.9571402810836</v>
      </c>
      <c r="K39" s="15">
        <f t="shared" si="1"/>
        <v>86.886387480937245</v>
      </c>
    </row>
    <row r="40" spans="2:11" x14ac:dyDescent="0.25">
      <c r="B40" s="25">
        <v>37</v>
      </c>
      <c r="C40" s="25">
        <v>6.132625708448964E-2</v>
      </c>
      <c r="D40" s="23">
        <v>1239.0737525662785</v>
      </c>
      <c r="E40" s="39">
        <v>1346.3723907334777</v>
      </c>
      <c r="F40" s="15">
        <v>107.29863816719921</v>
      </c>
      <c r="H40" s="48">
        <v>0.45</v>
      </c>
      <c r="I40" s="23">
        <f t="shared" si="2"/>
        <v>1224.7789223294192</v>
      </c>
      <c r="J40" s="39">
        <f t="shared" si="0"/>
        <v>1312.6472507159508</v>
      </c>
      <c r="K40" s="15">
        <f t="shared" si="1"/>
        <v>87.86832838653163</v>
      </c>
    </row>
    <row r="41" spans="2:11" x14ac:dyDescent="0.25">
      <c r="B41" s="25">
        <v>38</v>
      </c>
      <c r="C41" s="25">
        <v>4.3441027275110761E-2</v>
      </c>
      <c r="D41" s="23">
        <v>1218.9507293779511</v>
      </c>
      <c r="E41" s="39">
        <v>1298.6777254168283</v>
      </c>
      <c r="F41" s="15">
        <v>79.726996038877132</v>
      </c>
      <c r="H41" s="48">
        <v>0.47499999999999998</v>
      </c>
      <c r="I41" s="23">
        <f t="shared" si="2"/>
        <v>1225.4704106571262</v>
      </c>
      <c r="J41" s="39">
        <f t="shared" si="0"/>
        <v>1314.2956672375108</v>
      </c>
      <c r="K41" s="15">
        <f t="shared" si="1"/>
        <v>88.825256580384575</v>
      </c>
    </row>
    <row r="42" spans="2:11" x14ac:dyDescent="0.25">
      <c r="B42" s="25">
        <v>39</v>
      </c>
      <c r="C42" s="25">
        <v>4.4484143657591124E-2</v>
      </c>
      <c r="D42" s="23">
        <v>1220.0852261007701</v>
      </c>
      <c r="E42" s="39">
        <v>1301.4079193056084</v>
      </c>
      <c r="F42" s="15">
        <v>81.322693204838288</v>
      </c>
      <c r="H42" s="48">
        <v>0.5</v>
      </c>
      <c r="I42" s="23">
        <f t="shared" si="2"/>
        <v>1226.1621475336369</v>
      </c>
      <c r="J42" s="39">
        <f t="shared" si="0"/>
        <v>1315.9428341229077</v>
      </c>
      <c r="K42" s="15">
        <f t="shared" si="1"/>
        <v>89.780686589270658</v>
      </c>
    </row>
    <row r="43" spans="2:11" x14ac:dyDescent="0.25">
      <c r="B43" s="25">
        <v>40</v>
      </c>
      <c r="C43" s="25">
        <v>4.1451545648092225E-2</v>
      </c>
      <c r="D43" s="23">
        <v>1216.80065534298</v>
      </c>
      <c r="E43" s="39">
        <v>1293.4884060641953</v>
      </c>
      <c r="F43" s="15">
        <v>76.687750721215252</v>
      </c>
      <c r="H43" s="48">
        <v>0.52500000000000002</v>
      </c>
      <c r="I43" s="23">
        <f t="shared" si="2"/>
        <v>1226.8675617035524</v>
      </c>
      <c r="J43" s="39">
        <f t="shared" si="0"/>
        <v>1317.620691743846</v>
      </c>
      <c r="K43" s="15">
        <f t="shared" si="1"/>
        <v>90.753130040293669</v>
      </c>
    </row>
    <row r="44" spans="2:11" x14ac:dyDescent="0.25">
      <c r="B44" s="25">
        <v>41</v>
      </c>
      <c r="C44" s="25">
        <v>5.3211464676678567E-2</v>
      </c>
      <c r="D44" s="23">
        <v>1229.7684747554954</v>
      </c>
      <c r="E44" s="39">
        <v>1324.5011283861209</v>
      </c>
      <c r="F44" s="15">
        <v>94.732653630625464</v>
      </c>
      <c r="H44" s="48">
        <v>0.55000000000000004</v>
      </c>
      <c r="I44" s="23">
        <f t="shared" si="2"/>
        <v>1227.5641620507197</v>
      </c>
      <c r="J44" s="39">
        <f t="shared" si="0"/>
        <v>1319.2757444688732</v>
      </c>
      <c r="K44" s="15">
        <f t="shared" si="1"/>
        <v>91.71158241815354</v>
      </c>
    </row>
    <row r="45" spans="2:11" x14ac:dyDescent="0.25">
      <c r="B45" s="25">
        <v>42</v>
      </c>
      <c r="C45" s="25">
        <v>6.1375165694627531E-2</v>
      </c>
      <c r="D45" s="23">
        <v>1239.13070374625</v>
      </c>
      <c r="E45" s="39">
        <v>1346.5053674000869</v>
      </c>
      <c r="F45" s="15">
        <v>107.37466365383693</v>
      </c>
      <c r="H45" s="48">
        <v>0.57499999999999996</v>
      </c>
      <c r="I45" s="23">
        <f t="shared" si="2"/>
        <v>1228.2789418331656</v>
      </c>
      <c r="J45" s="39">
        <f t="shared" si="0"/>
        <v>1320.9721078342161</v>
      </c>
      <c r="K45" s="15">
        <f t="shared" si="1"/>
        <v>92.693166001050585</v>
      </c>
    </row>
    <row r="46" spans="2:11" x14ac:dyDescent="0.25">
      <c r="B46" s="25">
        <v>43</v>
      </c>
      <c r="C46" s="25">
        <v>5.313601738443656E-2</v>
      </c>
      <c r="D46" s="23">
        <v>1229.683311718911</v>
      </c>
      <c r="E46" s="39">
        <v>1324.2995767591167</v>
      </c>
      <c r="F46" s="15">
        <v>94.61626504020569</v>
      </c>
      <c r="H46" s="48">
        <v>0.6</v>
      </c>
      <c r="I46" s="23">
        <f t="shared" si="2"/>
        <v>1229.0114746427207</v>
      </c>
      <c r="J46" s="39">
        <f t="shared" si="0"/>
        <v>1322.7086465740097</v>
      </c>
      <c r="K46" s="15">
        <f t="shared" si="1"/>
        <v>93.697171931288949</v>
      </c>
    </row>
    <row r="47" spans="2:11" x14ac:dyDescent="0.25">
      <c r="B47" s="25">
        <v>44</v>
      </c>
      <c r="C47" s="25">
        <v>5.5541323907059903E-2</v>
      </c>
      <c r="D47" s="23">
        <v>1232.4106971186152</v>
      </c>
      <c r="E47" s="39">
        <v>1330.741501744259</v>
      </c>
      <c r="F47" s="15">
        <v>98.33080462564385</v>
      </c>
      <c r="H47" s="48">
        <v>0.625</v>
      </c>
      <c r="I47" s="23">
        <f t="shared" si="2"/>
        <v>1229.7432615681139</v>
      </c>
      <c r="J47" s="39">
        <f t="shared" si="0"/>
        <v>1324.4414594830039</v>
      </c>
      <c r="K47" s="15">
        <f t="shared" si="1"/>
        <v>94.69819791488996</v>
      </c>
    </row>
    <row r="48" spans="2:11" x14ac:dyDescent="0.25">
      <c r="B48" s="25">
        <v>45</v>
      </c>
      <c r="C48" s="25">
        <v>4.9900745070743463E-2</v>
      </c>
      <c r="D48" s="23">
        <v>1226.0551173910271</v>
      </c>
      <c r="E48" s="39">
        <v>1315.6880933873413</v>
      </c>
      <c r="F48" s="15">
        <v>89.632975996314144</v>
      </c>
      <c r="H48" s="48">
        <v>0.65</v>
      </c>
      <c r="I48" s="23">
        <f t="shared" si="2"/>
        <v>1230.4974253573039</v>
      </c>
      <c r="J48" s="39">
        <f t="shared" si="0"/>
        <v>1326.2252347643832</v>
      </c>
      <c r="K48" s="15">
        <f t="shared" si="1"/>
        <v>95.727809407079349</v>
      </c>
    </row>
    <row r="49" spans="2:11" x14ac:dyDescent="0.25">
      <c r="B49" s="25">
        <v>46</v>
      </c>
      <c r="C49" s="25">
        <v>5.3805755257962211E-2</v>
      </c>
      <c r="D49" s="23">
        <v>1230.4401727548407</v>
      </c>
      <c r="E49" s="39">
        <v>1326.089890866635</v>
      </c>
      <c r="F49" s="15">
        <v>95.6497181117943</v>
      </c>
      <c r="H49" s="48">
        <v>0.67500000000000004</v>
      </c>
      <c r="I49" s="23">
        <f t="shared" si="2"/>
        <v>1231.2642258128062</v>
      </c>
      <c r="J49" s="39">
        <f t="shared" si="0"/>
        <v>1328.0368141358967</v>
      </c>
      <c r="K49" s="15">
        <f t="shared" si="1"/>
        <v>96.772588323090616</v>
      </c>
    </row>
    <row r="50" spans="2:11" x14ac:dyDescent="0.25">
      <c r="B50" s="25">
        <v>47</v>
      </c>
      <c r="C50" s="25">
        <v>4.709201535266521E-2</v>
      </c>
      <c r="D50" s="23">
        <v>1222.9430494030207</v>
      </c>
      <c r="E50" s="39">
        <v>1308.2616961774877</v>
      </c>
      <c r="F50" s="15">
        <v>85.31864677446697</v>
      </c>
      <c r="H50" s="48">
        <v>0.7</v>
      </c>
      <c r="I50" s="23">
        <f t="shared" si="2"/>
        <v>1232.0638278593037</v>
      </c>
      <c r="J50" s="39">
        <f t="shared" si="0"/>
        <v>1329.9236736889272</v>
      </c>
      <c r="K50" s="15">
        <f t="shared" si="1"/>
        <v>97.85984582962358</v>
      </c>
    </row>
    <row r="51" spans="2:11" x14ac:dyDescent="0.25">
      <c r="B51" s="25">
        <v>48</v>
      </c>
      <c r="C51" s="25">
        <v>6.0382079141803491E-2</v>
      </c>
      <c r="D51" s="23">
        <v>1237.9763366528775</v>
      </c>
      <c r="E51" s="39">
        <v>1343.8079910094998</v>
      </c>
      <c r="F51" s="15">
        <v>105.83165435662227</v>
      </c>
      <c r="H51" s="48">
        <v>0.72499999999999998</v>
      </c>
      <c r="I51" s="23">
        <f t="shared" si="2"/>
        <v>1232.9117734449508</v>
      </c>
      <c r="J51" s="39">
        <f t="shared" si="0"/>
        <v>1331.9221713150646</v>
      </c>
      <c r="K51" s="15">
        <f t="shared" si="1"/>
        <v>99.010397870113678</v>
      </c>
    </row>
    <row r="52" spans="2:11" x14ac:dyDescent="0.25">
      <c r="B52" s="25">
        <v>49</v>
      </c>
      <c r="C52" s="25">
        <v>3.0537712576445507E-2</v>
      </c>
      <c r="D52" s="23">
        <v>1205.3297218873067</v>
      </c>
      <c r="E52" s="39">
        <v>1265.4398746950271</v>
      </c>
      <c r="F52" s="15">
        <v>60.110152807720397</v>
      </c>
      <c r="H52" s="48">
        <v>0.75</v>
      </c>
      <c r="I52" s="23">
        <f t="shared" si="2"/>
        <v>1233.7691803765786</v>
      </c>
      <c r="J52" s="39">
        <f t="shared" si="0"/>
        <v>1333.9404419990562</v>
      </c>
      <c r="K52" s="15">
        <f t="shared" si="1"/>
        <v>100.17126162247774</v>
      </c>
    </row>
    <row r="53" spans="2:11" x14ac:dyDescent="0.25">
      <c r="B53" s="25">
        <v>50</v>
      </c>
      <c r="C53" s="25">
        <v>6.2853086365013244E-2</v>
      </c>
      <c r="D53" s="23">
        <v>1240.8565130875668</v>
      </c>
      <c r="E53" s="39">
        <v>1350.5301651602804</v>
      </c>
      <c r="F53" s="15">
        <v>109.67365207271359</v>
      </c>
      <c r="H53" s="48">
        <v>0.77500000000000002</v>
      </c>
      <c r="I53" s="23">
        <f t="shared" si="2"/>
        <v>1234.6963741939974</v>
      </c>
      <c r="J53" s="39">
        <f t="shared" si="0"/>
        <v>1336.1201659906753</v>
      </c>
      <c r="K53" s="15">
        <f t="shared" si="1"/>
        <v>101.42379179667793</v>
      </c>
    </row>
    <row r="54" spans="2:11" x14ac:dyDescent="0.25">
      <c r="B54" s="25">
        <v>51</v>
      </c>
      <c r="C54" s="25">
        <v>7.4714086049669365E-2</v>
      </c>
      <c r="D54" s="23">
        <v>1255.0433643548106</v>
      </c>
      <c r="E54" s="39">
        <v>1383.2845876061749</v>
      </c>
      <c r="F54" s="15">
        <v>128.24122325136432</v>
      </c>
      <c r="H54" s="48">
        <v>0.8</v>
      </c>
      <c r="I54" s="23">
        <f t="shared" si="2"/>
        <v>1235.6838759436496</v>
      </c>
      <c r="J54" s="39">
        <f t="shared" si="0"/>
        <v>1338.438484183438</v>
      </c>
      <c r="K54" s="15">
        <f t="shared" si="1"/>
        <v>102.75460823978847</v>
      </c>
    </row>
    <row r="55" spans="2:11" x14ac:dyDescent="0.25">
      <c r="B55" s="25">
        <v>52</v>
      </c>
      <c r="C55" s="25">
        <v>5.657405057335068E-2</v>
      </c>
      <c r="D55" s="23">
        <v>1233.5894999487048</v>
      </c>
      <c r="E55" s="39">
        <v>1333.517697825132</v>
      </c>
      <c r="F55" s="15">
        <v>99.928197876427248</v>
      </c>
      <c r="H55" s="48">
        <v>0.82499999999999996</v>
      </c>
      <c r="I55" s="23">
        <f t="shared" si="2"/>
        <v>1236.7771535553013</v>
      </c>
      <c r="J55" s="39">
        <f t="shared" si="0"/>
        <v>1341.0013524041321</v>
      </c>
      <c r="K55" s="15">
        <f t="shared" si="1"/>
        <v>104.22419884883097</v>
      </c>
    </row>
    <row r="56" spans="2:11" x14ac:dyDescent="0.25">
      <c r="B56" s="25">
        <v>53</v>
      </c>
      <c r="C56" s="25">
        <v>3.4700569469810795E-2</v>
      </c>
      <c r="D56" s="23">
        <v>1209.639901114929</v>
      </c>
      <c r="E56" s="39">
        <v>1276.0545045158347</v>
      </c>
      <c r="F56" s="15">
        <v>66.414603400905662</v>
      </c>
      <c r="H56" s="48">
        <v>0.85</v>
      </c>
      <c r="I56" s="23">
        <f t="shared" si="2"/>
        <v>1237.9215210339389</v>
      </c>
      <c r="J56" s="39">
        <f t="shared" si="0"/>
        <v>1343.6797979786711</v>
      </c>
      <c r="K56" s="15">
        <f t="shared" si="1"/>
        <v>105.7582769447323</v>
      </c>
    </row>
    <row r="57" spans="2:11" x14ac:dyDescent="0.25">
      <c r="B57" s="25">
        <v>54</v>
      </c>
      <c r="C57" s="25">
        <v>4.6872052527929794E-2</v>
      </c>
      <c r="D57" s="23">
        <v>1222.700822347791</v>
      </c>
      <c r="E57" s="39">
        <v>1307.6820626206948</v>
      </c>
      <c r="F57" s="15">
        <v>84.981240272903733</v>
      </c>
      <c r="H57" s="48">
        <v>0.875</v>
      </c>
      <c r="I57" s="23">
        <f t="shared" si="2"/>
        <v>1239.2699685077239</v>
      </c>
      <c r="J57" s="39">
        <f t="shared" si="0"/>
        <v>1346.8304963890182</v>
      </c>
      <c r="K57" s="15">
        <f t="shared" si="1"/>
        <v>107.56052788129429</v>
      </c>
    </row>
    <row r="58" spans="2:11" x14ac:dyDescent="0.25">
      <c r="B58" s="25">
        <v>55</v>
      </c>
      <c r="C58" s="25">
        <v>5.5735809976591041E-2</v>
      </c>
      <c r="D58" s="23">
        <v>1232.6323358372194</v>
      </c>
      <c r="E58" s="39">
        <v>1331.263849095403</v>
      </c>
      <c r="F58" s="15">
        <v>98.631513258183531</v>
      </c>
      <c r="H58" s="48">
        <v>0.9</v>
      </c>
      <c r="I58" s="23">
        <f t="shared" si="2"/>
        <v>1240.7757244554316</v>
      </c>
      <c r="J58" s="39">
        <f t="shared" si="0"/>
        <v>1350.3419623755863</v>
      </c>
      <c r="K58" s="15">
        <f t="shared" si="1"/>
        <v>109.56623792015476</v>
      </c>
    </row>
    <row r="59" spans="2:11" x14ac:dyDescent="0.25">
      <c r="B59" s="25">
        <v>56</v>
      </c>
      <c r="C59" s="25">
        <v>5.7044852437119334E-2</v>
      </c>
      <c r="D59" s="23">
        <v>1234.1284428554804</v>
      </c>
      <c r="E59" s="39">
        <v>1334.7853731891107</v>
      </c>
      <c r="F59" s="15">
        <v>100.65693033363027</v>
      </c>
      <c r="H59" s="48">
        <v>0.92500000000000004</v>
      </c>
      <c r="I59" s="23">
        <f t="shared" si="2"/>
        <v>1242.6131894212228</v>
      </c>
      <c r="J59" s="39">
        <f t="shared" si="0"/>
        <v>1354.6174845553712</v>
      </c>
      <c r="K59" s="15">
        <f t="shared" si="1"/>
        <v>112.00429513414838</v>
      </c>
    </row>
    <row r="60" spans="2:11" x14ac:dyDescent="0.25">
      <c r="B60" s="25">
        <v>57</v>
      </c>
      <c r="C60" s="25">
        <v>6.6017236629292264E-2</v>
      </c>
      <c r="D60" s="23">
        <v>1244.5828656246988</v>
      </c>
      <c r="E60" s="39">
        <v>1359.1893179595006</v>
      </c>
      <c r="F60" s="15">
        <v>114.60645233480182</v>
      </c>
      <c r="H60" s="48">
        <v>0.95</v>
      </c>
      <c r="I60" s="23">
        <f t="shared" si="2"/>
        <v>1245.0339645906911</v>
      </c>
      <c r="J60" s="39">
        <f t="shared" si="0"/>
        <v>1360.2347483337712</v>
      </c>
      <c r="K60" s="15">
        <f t="shared" si="1"/>
        <v>115.20078374308019</v>
      </c>
    </row>
    <row r="61" spans="2:11" x14ac:dyDescent="0.25">
      <c r="B61" s="25">
        <v>58</v>
      </c>
      <c r="C61" s="25">
        <v>5.9067073151923215E-2</v>
      </c>
      <c r="D61" s="23">
        <v>1236.4543328000077</v>
      </c>
      <c r="E61" s="39">
        <v>1340.2450040081126</v>
      </c>
      <c r="F61" s="15">
        <v>103.79067120810487</v>
      </c>
      <c r="H61" s="48">
        <v>0.97499999999999998</v>
      </c>
      <c r="I61" s="23">
        <f t="shared" si="2"/>
        <v>1248.7183853930512</v>
      </c>
      <c r="J61" s="39">
        <f t="shared" si="0"/>
        <v>1368.7514759975149</v>
      </c>
      <c r="K61" s="15">
        <f t="shared" si="1"/>
        <v>120.03309060446388</v>
      </c>
    </row>
    <row r="62" spans="2:11" ht="15.75" thickBot="1" x14ac:dyDescent="0.3">
      <c r="B62" s="25">
        <v>59</v>
      </c>
      <c r="C62" s="25">
        <v>5.5785851920366322E-2</v>
      </c>
      <c r="D62" s="23">
        <v>1232.6893910559561</v>
      </c>
      <c r="E62" s="39">
        <v>1331.3982864743652</v>
      </c>
      <c r="F62" s="15">
        <v>98.708895418409156</v>
      </c>
      <c r="H62" s="49">
        <v>1</v>
      </c>
      <c r="I62" s="12">
        <f t="shared" si="2"/>
        <v>1264.3732911070163</v>
      </c>
      <c r="J62" s="11">
        <f t="shared" si="0"/>
        <v>1404.5360615596107</v>
      </c>
      <c r="K62" s="16">
        <f t="shared" si="1"/>
        <v>140.16277045259449</v>
      </c>
    </row>
    <row r="63" spans="2:11" ht="15.75" thickBot="1" x14ac:dyDescent="0.3">
      <c r="B63" s="25">
        <v>60</v>
      </c>
      <c r="C63" s="25">
        <v>2.4064728906184087E-2</v>
      </c>
      <c r="D63" s="23">
        <v>1198.7899950196347</v>
      </c>
      <c r="E63" s="39">
        <v>1249.1418621722864</v>
      </c>
      <c r="F63" s="15">
        <v>50.351867152651721</v>
      </c>
    </row>
    <row r="64" spans="2:11" ht="15.75" thickBot="1" x14ac:dyDescent="0.3">
      <c r="B64" s="25">
        <v>61</v>
      </c>
      <c r="C64" s="25">
        <v>5.5976930367721077E-2</v>
      </c>
      <c r="D64" s="23">
        <v>1232.9073496315757</v>
      </c>
      <c r="E64" s="39">
        <v>1331.9117515208432</v>
      </c>
      <c r="F64" s="15">
        <v>99.004401889267456</v>
      </c>
      <c r="H64" s="35" t="s">
        <v>60</v>
      </c>
      <c r="I64" s="36"/>
      <c r="J64" s="36"/>
      <c r="K64" s="37"/>
    </row>
    <row r="65" spans="2:11" x14ac:dyDescent="0.25">
      <c r="B65" s="25">
        <v>62</v>
      </c>
      <c r="C65" s="25">
        <v>4.3702070169970561E-2</v>
      </c>
      <c r="D65" s="23">
        <v>1219.2341781249686</v>
      </c>
      <c r="E65" s="39">
        <v>1299.3603613479017</v>
      </c>
      <c r="F65" s="15">
        <v>80.12618322293315</v>
      </c>
      <c r="H65" s="42"/>
      <c r="I65" s="40" t="s">
        <v>33</v>
      </c>
      <c r="J65" s="17" t="s">
        <v>34</v>
      </c>
      <c r="K65" s="20" t="s">
        <v>35</v>
      </c>
    </row>
    <row r="66" spans="2:11" ht="15.75" thickBot="1" x14ac:dyDescent="0.3">
      <c r="B66" s="25">
        <v>63</v>
      </c>
      <c r="C66" s="25">
        <v>5.1741935758524801E-2</v>
      </c>
      <c r="D66" s="23">
        <v>1228.114232188311</v>
      </c>
      <c r="E66" s="39">
        <v>1320.58137631265</v>
      </c>
      <c r="F66" s="15">
        <v>92.467144124339029</v>
      </c>
      <c r="H66" s="43"/>
      <c r="I66" s="18" t="s">
        <v>63</v>
      </c>
      <c r="J66" s="19" t="s">
        <v>64</v>
      </c>
      <c r="K66" s="21" t="s">
        <v>30</v>
      </c>
    </row>
    <row r="67" spans="2:11" x14ac:dyDescent="0.25">
      <c r="B67" s="25">
        <v>64</v>
      </c>
      <c r="C67" s="25">
        <v>6.493252243380214E-2</v>
      </c>
      <c r="D67" s="23">
        <v>1243.3006016380198</v>
      </c>
      <c r="E67" s="39">
        <v>1356.2143601496821</v>
      </c>
      <c r="F67" s="15">
        <v>112.91375851166231</v>
      </c>
      <c r="H67" s="50" t="s">
        <v>58</v>
      </c>
      <c r="I67" s="22">
        <v>1208.4901766774465</v>
      </c>
      <c r="J67" s="10">
        <v>1273.2323989080237</v>
      </c>
      <c r="K67" s="14">
        <v>64.742222230577383</v>
      </c>
    </row>
    <row r="68" spans="2:11" ht="15.75" thickBot="1" x14ac:dyDescent="0.3">
      <c r="B68" s="25">
        <v>65</v>
      </c>
      <c r="C68" s="25">
        <v>3.586790529650688E-2</v>
      </c>
      <c r="D68" s="23">
        <v>1210.8630546931035</v>
      </c>
      <c r="E68" s="39">
        <v>1279.0496483047871</v>
      </c>
      <c r="F68" s="15">
        <v>68.18659361168352</v>
      </c>
      <c r="H68" s="51" t="s">
        <v>59</v>
      </c>
      <c r="I68" s="28">
        <f>_xlfn.PERCENTRANK.INC(D$4:D$1003,I$67)</f>
        <v>0.05</v>
      </c>
      <c r="J68" s="29">
        <f t="shared" ref="J68:K68" si="3">_xlfn.PERCENTRANK.INC(E$4:E$1003,J$67)</f>
        <v>4.9000000000000002E-2</v>
      </c>
      <c r="K68" s="30">
        <f t="shared" si="3"/>
        <v>0.05</v>
      </c>
    </row>
    <row r="69" spans="2:11" ht="15.75" thickBot="1" x14ac:dyDescent="0.3">
      <c r="B69" s="25">
        <v>66</v>
      </c>
      <c r="C69" s="25">
        <v>5.6160881312574178E-2</v>
      </c>
      <c r="D69" s="23">
        <v>1233.1173290274555</v>
      </c>
      <c r="E69" s="39">
        <v>1332.4062641165935</v>
      </c>
      <c r="F69" s="15">
        <v>99.288935089138022</v>
      </c>
    </row>
    <row r="70" spans="2:11" ht="15.75" thickBot="1" x14ac:dyDescent="0.3">
      <c r="B70" s="25">
        <v>67</v>
      </c>
      <c r="C70" s="25">
        <v>5.4466924610518865E-2</v>
      </c>
      <c r="D70" s="23">
        <v>1231.1892883512858</v>
      </c>
      <c r="E70" s="39">
        <v>1327.8598653142401</v>
      </c>
      <c r="F70" s="15">
        <v>96.670576962954328</v>
      </c>
      <c r="H70" s="35" t="s">
        <v>43</v>
      </c>
      <c r="I70" s="36"/>
      <c r="J70" s="36"/>
      <c r="K70" s="37"/>
    </row>
    <row r="71" spans="2:11" x14ac:dyDescent="0.25">
      <c r="B71" s="25">
        <v>68</v>
      </c>
      <c r="C71" s="25">
        <v>6.4287929618565581E-2</v>
      </c>
      <c r="D71" s="23">
        <v>1242.5409930065482</v>
      </c>
      <c r="E71" s="39">
        <v>1354.4496885209769</v>
      </c>
      <c r="F71" s="15">
        <v>111.9086955144287</v>
      </c>
      <c r="H71" s="42"/>
      <c r="I71" s="40" t="s">
        <v>33</v>
      </c>
      <c r="J71" s="17" t="s">
        <v>34</v>
      </c>
      <c r="K71" s="20" t="s">
        <v>35</v>
      </c>
    </row>
    <row r="72" spans="2:11" ht="15.75" thickBot="1" x14ac:dyDescent="0.3">
      <c r="B72" s="25">
        <v>69</v>
      </c>
      <c r="C72" s="25">
        <v>5.9858504355328648E-2</v>
      </c>
      <c r="D72" s="23">
        <v>1237.3694475155387</v>
      </c>
      <c r="E72" s="39">
        <v>1342.3881753314797</v>
      </c>
      <c r="F72" s="15">
        <v>105.01872781594102</v>
      </c>
      <c r="H72" s="43" t="s">
        <v>61</v>
      </c>
      <c r="I72" s="18" t="s">
        <v>63</v>
      </c>
      <c r="J72" s="19" t="s">
        <v>64</v>
      </c>
      <c r="K72" s="21" t="s">
        <v>30</v>
      </c>
    </row>
    <row r="73" spans="2:11" ht="15.75" thickBot="1" x14ac:dyDescent="0.3">
      <c r="B73" s="25">
        <v>70</v>
      </c>
      <c r="C73" s="25">
        <v>6.9044433331810345E-2</v>
      </c>
      <c r="D73" s="23">
        <v>1248.1878220800647</v>
      </c>
      <c r="E73" s="39">
        <v>1367.5274320286735</v>
      </c>
      <c r="F73" s="15">
        <v>119.33960994860877</v>
      </c>
      <c r="H73" s="33" t="s">
        <v>31</v>
      </c>
      <c r="I73" s="32">
        <f>CORREL($C$4:$C$1003,D$4:D$1003)</f>
        <v>0.99961143845497036</v>
      </c>
      <c r="J73" s="31">
        <f t="shared" ref="J73:K73" si="4">CORREL($C$4:$C$1003,E$4:E$1003)</f>
        <v>0.99988125184835031</v>
      </c>
      <c r="K73" s="34">
        <f t="shared" si="4"/>
        <v>0.99997963938874879</v>
      </c>
    </row>
    <row r="74" spans="2:11" x14ac:dyDescent="0.25">
      <c r="B74" s="25">
        <v>71</v>
      </c>
      <c r="C74" s="25">
        <v>4.6560646147473531E-2</v>
      </c>
      <c r="D74" s="23">
        <v>1222.3582675922535</v>
      </c>
      <c r="E74" s="39">
        <v>1306.8619490424326</v>
      </c>
      <c r="F74" s="15">
        <v>84.503681450179101</v>
      </c>
    </row>
    <row r="75" spans="2:11" x14ac:dyDescent="0.25">
      <c r="B75" s="25">
        <v>72</v>
      </c>
      <c r="C75" s="25">
        <v>4.4452240013472019E-2</v>
      </c>
      <c r="D75" s="23">
        <v>1220.0504545856365</v>
      </c>
      <c r="E75" s="39">
        <v>1301.3243212533005</v>
      </c>
      <c r="F75" s="15">
        <v>81.273866667663924</v>
      </c>
    </row>
    <row r="76" spans="2:11" x14ac:dyDescent="0.25">
      <c r="B76" s="25">
        <v>73</v>
      </c>
      <c r="C76" s="25">
        <v>5.0493226627847915E-2</v>
      </c>
      <c r="D76" s="23">
        <v>1226.7160819075018</v>
      </c>
      <c r="E76" s="39">
        <v>1317.2605499824617</v>
      </c>
      <c r="F76" s="15">
        <v>90.544468074959923</v>
      </c>
    </row>
    <row r="77" spans="2:11" x14ac:dyDescent="0.25">
      <c r="B77" s="25">
        <v>74</v>
      </c>
      <c r="C77" s="25">
        <v>6.2995524711118328E-2</v>
      </c>
      <c r="D77" s="23">
        <v>1241.023338468804</v>
      </c>
      <c r="E77" s="39">
        <v>1350.9187303878955</v>
      </c>
      <c r="F77" s="15">
        <v>109.89539191909148</v>
      </c>
    </row>
    <row r="78" spans="2:11" x14ac:dyDescent="0.25">
      <c r="B78" s="25">
        <v>75</v>
      </c>
      <c r="C78" s="25">
        <v>4.6299681921765888E-2</v>
      </c>
      <c r="D78" s="23">
        <v>1222.0715361500618</v>
      </c>
      <c r="E78" s="39">
        <v>1306.175118529394</v>
      </c>
      <c r="F78" s="15">
        <v>84.103582379332238</v>
      </c>
    </row>
    <row r="79" spans="2:11" x14ac:dyDescent="0.25">
      <c r="B79" s="25">
        <v>76</v>
      </c>
      <c r="C79" s="25">
        <v>5.836394861659322E-2</v>
      </c>
      <c r="D79" s="23">
        <v>1235.6436051279627</v>
      </c>
      <c r="E79" s="39">
        <v>1338.3440064452234</v>
      </c>
      <c r="F79" s="15">
        <v>102.70040131726068</v>
      </c>
    </row>
    <row r="80" spans="2:11" x14ac:dyDescent="0.25">
      <c r="B80" s="25">
        <v>77</v>
      </c>
      <c r="C80" s="25">
        <v>4.4810579931548813E-2</v>
      </c>
      <c r="D80" s="23">
        <v>1220.4412706474448</v>
      </c>
      <c r="E80" s="39">
        <v>1302.2636350081884</v>
      </c>
      <c r="F80" s="15">
        <v>81.822364360743677</v>
      </c>
    </row>
    <row r="81" spans="2:6" x14ac:dyDescent="0.25">
      <c r="B81" s="25">
        <v>78</v>
      </c>
      <c r="C81" s="25">
        <v>5.4187407638656281E-2</v>
      </c>
      <c r="D81" s="23">
        <v>1230.8723564085121</v>
      </c>
      <c r="E81" s="39">
        <v>1327.1112773407328</v>
      </c>
      <c r="F81" s="15">
        <v>96.238920932220708</v>
      </c>
    </row>
    <row r="82" spans="2:6" x14ac:dyDescent="0.25">
      <c r="B82" s="25">
        <v>79</v>
      </c>
      <c r="C82" s="25">
        <v>5.6446866675814167E-2</v>
      </c>
      <c r="D82" s="23">
        <v>1233.4440743404186</v>
      </c>
      <c r="E82" s="39">
        <v>1333.1754648831504</v>
      </c>
      <c r="F82" s="15">
        <v>99.731390542731788</v>
      </c>
    </row>
    <row r="83" spans="2:6" x14ac:dyDescent="0.25">
      <c r="B83" s="25">
        <v>80</v>
      </c>
      <c r="C83" s="25">
        <v>5.8684338406737861E-2</v>
      </c>
      <c r="D83" s="23">
        <v>1236.0127596461302</v>
      </c>
      <c r="E83" s="39">
        <v>1339.2098708246558</v>
      </c>
      <c r="F83" s="15">
        <v>103.19711117852557</v>
      </c>
    </row>
    <row r="84" spans="2:6" x14ac:dyDescent="0.25">
      <c r="B84" s="25">
        <v>81</v>
      </c>
      <c r="C84" s="25">
        <v>5.1058602801056584E-2</v>
      </c>
      <c r="D84" s="23">
        <v>1227.3482630791241</v>
      </c>
      <c r="E84" s="39">
        <v>1318.7629852348425</v>
      </c>
      <c r="F84" s="15">
        <v>91.414722155718437</v>
      </c>
    </row>
    <row r="85" spans="2:6" x14ac:dyDescent="0.25">
      <c r="B85" s="25">
        <v>82</v>
      </c>
      <c r="C85" s="25">
        <v>6.1033384681445049E-2</v>
      </c>
      <c r="D85" s="23">
        <v>1238.7329358716877</v>
      </c>
      <c r="E85" s="39">
        <v>1345.576394595611</v>
      </c>
      <c r="F85" s="15">
        <v>106.84345872392328</v>
      </c>
    </row>
    <row r="86" spans="2:6" x14ac:dyDescent="0.25">
      <c r="B86" s="25">
        <v>83</v>
      </c>
      <c r="C86" s="25">
        <v>3.8455162773149268E-2</v>
      </c>
      <c r="D86" s="23">
        <v>1213.5965019113644</v>
      </c>
      <c r="E86" s="39">
        <v>1285.7169924259997</v>
      </c>
      <c r="F86" s="15">
        <v>72.120490514635321</v>
      </c>
    </row>
    <row r="87" spans="2:6" x14ac:dyDescent="0.25">
      <c r="B87" s="25">
        <v>84</v>
      </c>
      <c r="C87" s="25">
        <v>5.2723763764025947E-2</v>
      </c>
      <c r="D87" s="23">
        <v>1229.2184137442109</v>
      </c>
      <c r="E87" s="39">
        <v>1323.198859728536</v>
      </c>
      <c r="F87" s="15">
        <v>93.980445984325115</v>
      </c>
    </row>
    <row r="88" spans="2:6" x14ac:dyDescent="0.25">
      <c r="B88" s="25">
        <v>85</v>
      </c>
      <c r="C88" s="25">
        <v>3.3076882733019966E-2</v>
      </c>
      <c r="D88" s="23">
        <v>1207.9491150885651</v>
      </c>
      <c r="E88" s="39">
        <v>1271.9020056797804</v>
      </c>
      <c r="F88" s="15">
        <v>63.952890591215237</v>
      </c>
    </row>
    <row r="89" spans="2:6" x14ac:dyDescent="0.25">
      <c r="B89" s="25">
        <v>86</v>
      </c>
      <c r="C89" s="25">
        <v>4.7596447088443454E-2</v>
      </c>
      <c r="D89" s="23">
        <v>1223.4993585884824</v>
      </c>
      <c r="E89" s="39">
        <v>1309.5920206810117</v>
      </c>
      <c r="F89" s="15">
        <v>86.092662092529281</v>
      </c>
    </row>
    <row r="90" spans="2:6" x14ac:dyDescent="0.25">
      <c r="B90" s="25">
        <v>87</v>
      </c>
      <c r="C90" s="25">
        <v>3.8758464333186568E-2</v>
      </c>
      <c r="D90" s="23">
        <v>1213.9189618532623</v>
      </c>
      <c r="E90" s="39">
        <v>1286.5012087072412</v>
      </c>
      <c r="F90" s="15">
        <v>72.582246853978859</v>
      </c>
    </row>
    <row r="91" spans="2:6" x14ac:dyDescent="0.25">
      <c r="B91" s="25">
        <v>88</v>
      </c>
      <c r="C91" s="25">
        <v>5.8389494953146652E-2</v>
      </c>
      <c r="D91" s="23">
        <v>1235.6730233585504</v>
      </c>
      <c r="E91" s="39">
        <v>1338.4130244724381</v>
      </c>
      <c r="F91" s="15">
        <v>102.74000111388773</v>
      </c>
    </row>
    <row r="92" spans="2:6" x14ac:dyDescent="0.25">
      <c r="B92" s="25">
        <v>89</v>
      </c>
      <c r="C92" s="25">
        <v>5.7371382687663064E-2</v>
      </c>
      <c r="D92" s="23">
        <v>1234.5028013376016</v>
      </c>
      <c r="E92" s="39">
        <v>1335.6653403536347</v>
      </c>
      <c r="F92" s="15">
        <v>101.16253901603318</v>
      </c>
    </row>
    <row r="93" spans="2:6" x14ac:dyDescent="0.25">
      <c r="B93" s="25">
        <v>90</v>
      </c>
      <c r="C93" s="25">
        <v>5.1966306289960067E-2</v>
      </c>
      <c r="D93" s="23">
        <v>1228.3661873568537</v>
      </c>
      <c r="E93" s="39">
        <v>1321.1790355926953</v>
      </c>
      <c r="F93" s="15">
        <v>92.812848235841557</v>
      </c>
    </row>
    <row r="94" spans="2:6" x14ac:dyDescent="0.25">
      <c r="B94" s="25">
        <v>91</v>
      </c>
      <c r="C94" s="25">
        <v>5.2768998025388633E-2</v>
      </c>
      <c r="D94" s="23">
        <v>1229.2693877194492</v>
      </c>
      <c r="E94" s="39">
        <v>1323.3195867325178</v>
      </c>
      <c r="F94" s="15">
        <v>94.05019901306855</v>
      </c>
    </row>
    <row r="95" spans="2:6" x14ac:dyDescent="0.25">
      <c r="B95" s="25">
        <v>92</v>
      </c>
      <c r="C95" s="25">
        <v>4.8932169645950367E-2</v>
      </c>
      <c r="D95" s="23">
        <v>1224.9779550830381</v>
      </c>
      <c r="E95" s="39">
        <v>1313.1219084518139</v>
      </c>
      <c r="F95" s="15">
        <v>88.143953368775783</v>
      </c>
    </row>
    <row r="96" spans="2:6" x14ac:dyDescent="0.25">
      <c r="B96" s="25">
        <v>93</v>
      </c>
      <c r="C96" s="25">
        <v>5.5675131043448622E-2</v>
      </c>
      <c r="D96" s="23">
        <v>1232.5631675915238</v>
      </c>
      <c r="E96" s="39">
        <v>1331.1008550449967</v>
      </c>
      <c r="F96" s="15">
        <v>98.537687453472927</v>
      </c>
    </row>
    <row r="97" spans="2:6" x14ac:dyDescent="0.25">
      <c r="B97" s="25">
        <v>94</v>
      </c>
      <c r="C97" s="25">
        <v>4.6628989675849317E-2</v>
      </c>
      <c r="D97" s="23">
        <v>1222.4334098498277</v>
      </c>
      <c r="E97" s="39">
        <v>1307.0418882989136</v>
      </c>
      <c r="F97" s="15">
        <v>84.608478449085851</v>
      </c>
    </row>
    <row r="98" spans="2:6" x14ac:dyDescent="0.25">
      <c r="B98" s="25">
        <v>95</v>
      </c>
      <c r="C98" s="25">
        <v>6.3856372371572018E-2</v>
      </c>
      <c r="D98" s="23">
        <v>1242.0334251619947</v>
      </c>
      <c r="E98" s="39">
        <v>1353.2695693165706</v>
      </c>
      <c r="F98" s="15">
        <v>111.23614415457587</v>
      </c>
    </row>
    <row r="99" spans="2:6" x14ac:dyDescent="0.25">
      <c r="B99" s="25">
        <v>96</v>
      </c>
      <c r="C99" s="25">
        <v>5.3302974619836796E-2</v>
      </c>
      <c r="D99" s="23">
        <v>1229.8718026141973</v>
      </c>
      <c r="E99" s="39">
        <v>1324.7456347225841</v>
      </c>
      <c r="F99" s="15">
        <v>94.87383210838675</v>
      </c>
    </row>
    <row r="100" spans="2:6" x14ac:dyDescent="0.25">
      <c r="B100" s="25">
        <v>97</v>
      </c>
      <c r="C100" s="25">
        <v>2.9307262150241736E-2</v>
      </c>
      <c r="D100" s="23">
        <v>1204.0712950767625</v>
      </c>
      <c r="E100" s="39">
        <v>1262.3223359109284</v>
      </c>
      <c r="F100" s="15">
        <v>58.251040834165906</v>
      </c>
    </row>
    <row r="101" spans="2:6" x14ac:dyDescent="0.25">
      <c r="B101" s="25">
        <v>98</v>
      </c>
      <c r="C101" s="25">
        <v>3.295468769789274E-2</v>
      </c>
      <c r="D101" s="23">
        <v>1207.8223678551333</v>
      </c>
      <c r="E101" s="39">
        <v>1271.5901364643203</v>
      </c>
      <c r="F101" s="15">
        <v>63.767768609186987</v>
      </c>
    </row>
    <row r="102" spans="2:6" x14ac:dyDescent="0.25">
      <c r="B102" s="25">
        <v>99</v>
      </c>
      <c r="C102" s="25">
        <v>6.3437786193694223E-2</v>
      </c>
      <c r="D102" s="23">
        <v>1241.5418748618129</v>
      </c>
      <c r="E102" s="39">
        <v>1352.125943829059</v>
      </c>
      <c r="F102" s="15">
        <v>110.58406896724614</v>
      </c>
    </row>
    <row r="103" spans="2:6" x14ac:dyDescent="0.25">
      <c r="B103" s="25">
        <v>100</v>
      </c>
      <c r="C103" s="25">
        <v>2.4849298975989233E-2</v>
      </c>
      <c r="D103" s="23">
        <v>1199.5720313302484</v>
      </c>
      <c r="E103" s="39">
        <v>1251.1038130459483</v>
      </c>
      <c r="F103" s="15">
        <v>51.531781715699935</v>
      </c>
    </row>
    <row r="104" spans="2:6" x14ac:dyDescent="0.25">
      <c r="B104" s="25">
        <v>101</v>
      </c>
      <c r="C104" s="25">
        <v>5.7580012830624069E-2</v>
      </c>
      <c r="D104" s="23">
        <v>1234.7422338363106</v>
      </c>
      <c r="E104" s="39">
        <v>1336.2279022019184</v>
      </c>
      <c r="F104" s="15">
        <v>101.48566836560781</v>
      </c>
    </row>
    <row r="105" spans="2:6" x14ac:dyDescent="0.25">
      <c r="B105" s="25">
        <v>102</v>
      </c>
      <c r="C105" s="25">
        <v>6.7244315435920243E-2</v>
      </c>
      <c r="D105" s="23">
        <v>1246.0394579950362</v>
      </c>
      <c r="E105" s="39">
        <v>1362.5628626161488</v>
      </c>
      <c r="F105" s="15">
        <v>116.5234046211126</v>
      </c>
    </row>
    <row r="106" spans="2:6" x14ac:dyDescent="0.25">
      <c r="B106" s="25">
        <v>103</v>
      </c>
      <c r="C106" s="25">
        <v>5.170047602535207E-2</v>
      </c>
      <c r="D106" s="23">
        <v>1228.0676997052096</v>
      </c>
      <c r="E106" s="39">
        <v>1320.4709715910269</v>
      </c>
      <c r="F106" s="15">
        <v>92.403271885817276</v>
      </c>
    </row>
    <row r="107" spans="2:6" x14ac:dyDescent="0.25">
      <c r="B107" s="25">
        <v>104</v>
      </c>
      <c r="C107" s="25">
        <v>4.1959580295533011E-2</v>
      </c>
      <c r="D107" s="23">
        <v>1217.3479867472117</v>
      </c>
      <c r="E107" s="39">
        <v>1294.8113246888765</v>
      </c>
      <c r="F107" s="15">
        <v>77.463337941664804</v>
      </c>
    </row>
    <row r="108" spans="2:6" x14ac:dyDescent="0.25">
      <c r="B108" s="25">
        <v>105</v>
      </c>
      <c r="C108" s="25">
        <v>5.215063314300121E-2</v>
      </c>
      <c r="D108" s="23">
        <v>1228.5733425396168</v>
      </c>
      <c r="E108" s="39">
        <v>1321.6702500628739</v>
      </c>
      <c r="F108" s="15">
        <v>93.096907523257187</v>
      </c>
    </row>
    <row r="109" spans="2:6" x14ac:dyDescent="0.25">
      <c r="B109" s="25">
        <v>106</v>
      </c>
      <c r="C109" s="25">
        <v>4.695812335378028E-2</v>
      </c>
      <c r="D109" s="23">
        <v>1222.79557923312</v>
      </c>
      <c r="E109" s="39">
        <v>1307.9088376775553</v>
      </c>
      <c r="F109" s="15">
        <v>85.11325844443536</v>
      </c>
    </row>
    <row r="110" spans="2:6" x14ac:dyDescent="0.25">
      <c r="B110" s="25">
        <v>107</v>
      </c>
      <c r="C110" s="25">
        <v>4.8907233228577596E-2</v>
      </c>
      <c r="D110" s="23">
        <v>1224.9502783067221</v>
      </c>
      <c r="E110" s="39">
        <v>1313.0559135084993</v>
      </c>
      <c r="F110" s="15">
        <v>88.105635201777204</v>
      </c>
    </row>
    <row r="111" spans="2:6" x14ac:dyDescent="0.25">
      <c r="B111" s="25">
        <v>108</v>
      </c>
      <c r="C111" s="25">
        <v>4.3482020032614206E-2</v>
      </c>
      <c r="D111" s="23">
        <v>1218.9952201809904</v>
      </c>
      <c r="E111" s="39">
        <v>1298.7848961989114</v>
      </c>
      <c r="F111" s="15">
        <v>79.78967601792101</v>
      </c>
    </row>
    <row r="112" spans="2:6" x14ac:dyDescent="0.25">
      <c r="B112" s="25">
        <v>109</v>
      </c>
      <c r="C112" s="25">
        <v>5.4506785649770462E-2</v>
      </c>
      <c r="D112" s="23">
        <v>1231.2345130102374</v>
      </c>
      <c r="E112" s="39">
        <v>1327.9666561840131</v>
      </c>
      <c r="F112" s="15">
        <v>96.732143173775739</v>
      </c>
    </row>
    <row r="113" spans="2:6" x14ac:dyDescent="0.25">
      <c r="B113" s="25">
        <v>110</v>
      </c>
      <c r="C113" s="25">
        <v>5.4225612700107097E-2</v>
      </c>
      <c r="D113" s="23">
        <v>1230.9156551657995</v>
      </c>
      <c r="E113" s="39">
        <v>1327.213569311062</v>
      </c>
      <c r="F113" s="15">
        <v>96.297914145262439</v>
      </c>
    </row>
    <row r="114" spans="2:6" x14ac:dyDescent="0.25">
      <c r="B114" s="25">
        <v>111</v>
      </c>
      <c r="C114" s="25">
        <v>3.6423975479483901E-2</v>
      </c>
      <c r="D114" s="23">
        <v>1211.4479358189528</v>
      </c>
      <c r="E114" s="39">
        <v>1280.4792709149087</v>
      </c>
      <c r="F114" s="15">
        <v>69.03133509595591</v>
      </c>
    </row>
    <row r="115" spans="2:6" x14ac:dyDescent="0.25">
      <c r="B115" s="25">
        <v>112</v>
      </c>
      <c r="C115" s="25">
        <v>3.7644633975367756E-2</v>
      </c>
      <c r="D115" s="23">
        <v>1212.7368524567823</v>
      </c>
      <c r="E115" s="39">
        <v>1283.6239757018539</v>
      </c>
      <c r="F115" s="15">
        <v>70.887123245071507</v>
      </c>
    </row>
    <row r="116" spans="2:6" x14ac:dyDescent="0.25">
      <c r="B116" s="25">
        <v>113</v>
      </c>
      <c r="C116" s="25">
        <v>5.8553796873422874E-2</v>
      </c>
      <c r="D116" s="23">
        <v>1235.8622952657292</v>
      </c>
      <c r="E116" s="39">
        <v>1338.8570060644736</v>
      </c>
      <c r="F116" s="15">
        <v>102.99471079874434</v>
      </c>
    </row>
    <row r="117" spans="2:6" x14ac:dyDescent="0.25">
      <c r="B117" s="25">
        <v>114</v>
      </c>
      <c r="C117" s="25">
        <v>3.5151361062613296E-2</v>
      </c>
      <c r="D117" s="23">
        <v>1210.1114981784722</v>
      </c>
      <c r="E117" s="39">
        <v>1277.2101783023982</v>
      </c>
      <c r="F117" s="15">
        <v>67.098680123925988</v>
      </c>
    </row>
    <row r="118" spans="2:6" x14ac:dyDescent="0.25">
      <c r="B118" s="25">
        <v>115</v>
      </c>
      <c r="C118" s="25">
        <v>4.7766979703342802E-2</v>
      </c>
      <c r="D118" s="23">
        <v>1223.6876873687825</v>
      </c>
      <c r="E118" s="39">
        <v>1310.042100215624</v>
      </c>
      <c r="F118" s="15">
        <v>86.354412846841569</v>
      </c>
    </row>
    <row r="119" spans="2:6" x14ac:dyDescent="0.25">
      <c r="B119" s="25">
        <v>116</v>
      </c>
      <c r="C119" s="25">
        <v>3.9203197663222944E-2</v>
      </c>
      <c r="D119" s="23">
        <v>1214.3925516060265</v>
      </c>
      <c r="E119" s="39">
        <v>1287.6520999516886</v>
      </c>
      <c r="F119" s="15">
        <v>73.259548345662097</v>
      </c>
    </row>
    <row r="120" spans="2:6" x14ac:dyDescent="0.25">
      <c r="B120" s="25">
        <v>117</v>
      </c>
      <c r="C120" s="25">
        <v>5.1828746520653564E-2</v>
      </c>
      <c r="D120" s="23">
        <v>1228.2116892267072</v>
      </c>
      <c r="E120" s="39">
        <v>1320.8125805881884</v>
      </c>
      <c r="F120" s="15">
        <v>92.600891361481217</v>
      </c>
    </row>
    <row r="121" spans="2:6" x14ac:dyDescent="0.25">
      <c r="B121" s="25">
        <v>118</v>
      </c>
      <c r="C121" s="25">
        <v>5.080455911677232E-2</v>
      </c>
      <c r="D121" s="23">
        <v>1227.0640258742394</v>
      </c>
      <c r="E121" s="39">
        <v>1318.087655977037</v>
      </c>
      <c r="F121" s="15">
        <v>91.023630102797597</v>
      </c>
    </row>
    <row r="122" spans="2:6" x14ac:dyDescent="0.25">
      <c r="B122" s="25">
        <v>119</v>
      </c>
      <c r="C122" s="25">
        <v>6.3664181594170394E-2</v>
      </c>
      <c r="D122" s="23">
        <v>1241.8076402339786</v>
      </c>
      <c r="E122" s="39">
        <v>1352.7443568655906</v>
      </c>
      <c r="F122" s="15">
        <v>110.93671663161194</v>
      </c>
    </row>
    <row r="123" spans="2:6" x14ac:dyDescent="0.25">
      <c r="B123" s="25">
        <v>120</v>
      </c>
      <c r="C123" s="25">
        <v>4.4887444272477921E-2</v>
      </c>
      <c r="D123" s="23">
        <v>1220.5251767365096</v>
      </c>
      <c r="E123" s="39">
        <v>1302.4652176268728</v>
      </c>
      <c r="F123" s="15">
        <v>81.940040890363207</v>
      </c>
    </row>
    <row r="124" spans="2:6" x14ac:dyDescent="0.25">
      <c r="B124" s="25">
        <v>121</v>
      </c>
      <c r="C124" s="25">
        <v>4.1988742963677772E-2</v>
      </c>
      <c r="D124" s="23">
        <v>1217.3794408519259</v>
      </c>
      <c r="E124" s="39">
        <v>1294.8873104670622</v>
      </c>
      <c r="F124" s="15">
        <v>77.507869615136315</v>
      </c>
    </row>
    <row r="125" spans="2:6" x14ac:dyDescent="0.25">
      <c r="B125" s="25">
        <v>122</v>
      </c>
      <c r="C125" s="25">
        <v>3.9774805693095133E-2</v>
      </c>
      <c r="D125" s="23">
        <v>1215.0025813904217</v>
      </c>
      <c r="E125" s="39">
        <v>1289.1330467424611</v>
      </c>
      <c r="F125" s="15">
        <v>74.130465352039437</v>
      </c>
    </row>
    <row r="126" spans="2:6" x14ac:dyDescent="0.25">
      <c r="B126" s="25">
        <v>123</v>
      </c>
      <c r="C126" s="25">
        <v>3.5651669548961998E-2</v>
      </c>
      <c r="D126" s="23">
        <v>1210.6360022054916</v>
      </c>
      <c r="E126" s="39">
        <v>1278.4942176783813</v>
      </c>
      <c r="F126" s="15">
        <v>67.858215472889697</v>
      </c>
    </row>
    <row r="127" spans="2:6" x14ac:dyDescent="0.25">
      <c r="B127" s="25">
        <v>124</v>
      </c>
      <c r="C127" s="25">
        <v>5.677492725678563E-2</v>
      </c>
      <c r="D127" s="23">
        <v>1233.8193319205268</v>
      </c>
      <c r="E127" s="39">
        <v>1334.0584184922586</v>
      </c>
      <c r="F127" s="15">
        <v>100.23908657173183</v>
      </c>
    </row>
    <row r="128" spans="2:6" x14ac:dyDescent="0.25">
      <c r="B128" s="25">
        <v>125</v>
      </c>
      <c r="C128" s="25">
        <v>4.6580390290117839E-2</v>
      </c>
      <c r="D128" s="23">
        <v>1222.3799737012291</v>
      </c>
      <c r="E128" s="39">
        <v>1306.913929872537</v>
      </c>
      <c r="F128" s="15">
        <v>84.533956171307864</v>
      </c>
    </row>
    <row r="129" spans="2:6" x14ac:dyDescent="0.25">
      <c r="B129" s="25">
        <v>126</v>
      </c>
      <c r="C129" s="25">
        <v>3.9528288779542675E-2</v>
      </c>
      <c r="D129" s="23">
        <v>1214.7393105964688</v>
      </c>
      <c r="E129" s="39">
        <v>1288.4941220146075</v>
      </c>
      <c r="F129" s="15">
        <v>73.754811418138615</v>
      </c>
    </row>
    <row r="130" spans="2:6" x14ac:dyDescent="0.25">
      <c r="B130" s="25">
        <v>127</v>
      </c>
      <c r="C130" s="25">
        <v>4.0435302155377224E-2</v>
      </c>
      <c r="D130" s="23">
        <v>1215.7093388622382</v>
      </c>
      <c r="E130" s="39">
        <v>1290.8467059302175</v>
      </c>
      <c r="F130" s="15">
        <v>75.137367067979312</v>
      </c>
    </row>
    <row r="131" spans="2:6" x14ac:dyDescent="0.25">
      <c r="B131" s="25">
        <v>128</v>
      </c>
      <c r="C131" s="25">
        <v>5.5443587948294015E-2</v>
      </c>
      <c r="D131" s="23">
        <v>1232.2993785974197</v>
      </c>
      <c r="E131" s="39">
        <v>1330.4790872489912</v>
      </c>
      <c r="F131" s="15">
        <v>98.179708651571445</v>
      </c>
    </row>
    <row r="132" spans="2:6" x14ac:dyDescent="0.25">
      <c r="B132" s="25">
        <v>129</v>
      </c>
      <c r="C132" s="25">
        <v>4.4235277816512091E-2</v>
      </c>
      <c r="D132" s="23">
        <v>1219.8141114012278</v>
      </c>
      <c r="E132" s="39">
        <v>1300.7559682312794</v>
      </c>
      <c r="F132" s="15">
        <v>80.94185683005162</v>
      </c>
    </row>
    <row r="133" spans="2:6" x14ac:dyDescent="0.25">
      <c r="B133" s="25">
        <v>130</v>
      </c>
      <c r="C133" s="25">
        <v>6.4035389725020542E-2</v>
      </c>
      <c r="D133" s="23">
        <v>1242.243876280317</v>
      </c>
      <c r="E133" s="39">
        <v>1353.7589730195784</v>
      </c>
      <c r="F133" s="15">
        <v>111.51509673926148</v>
      </c>
    </row>
    <row r="134" spans="2:6" x14ac:dyDescent="0.25">
      <c r="B134" s="25">
        <v>131</v>
      </c>
      <c r="C134" s="25">
        <v>5.7233875487976316E-2</v>
      </c>
      <c r="D134" s="23">
        <v>1234.3450962012489</v>
      </c>
      <c r="E134" s="39">
        <v>1335.2946964364053</v>
      </c>
      <c r="F134" s="15">
        <v>100.94960023515637</v>
      </c>
    </row>
    <row r="135" spans="2:6" x14ac:dyDescent="0.25">
      <c r="B135" s="25">
        <v>132</v>
      </c>
      <c r="C135" s="25">
        <v>5.2555018846054853E-2</v>
      </c>
      <c r="D135" s="23">
        <v>1229.028336776162</v>
      </c>
      <c r="E135" s="39">
        <v>1322.748597049638</v>
      </c>
      <c r="F135" s="15">
        <v>93.720260273476015</v>
      </c>
    </row>
    <row r="136" spans="2:6" x14ac:dyDescent="0.25">
      <c r="B136" s="25">
        <v>133</v>
      </c>
      <c r="C136" s="25">
        <v>6.2919490827817018E-2</v>
      </c>
      <c r="D136" s="23">
        <v>1240.9342758979267</v>
      </c>
      <c r="E136" s="39">
        <v>1350.7112989262114</v>
      </c>
      <c r="F136" s="15">
        <v>109.7770230282847</v>
      </c>
    </row>
    <row r="137" spans="2:6" x14ac:dyDescent="0.25">
      <c r="B137" s="25">
        <v>134</v>
      </c>
      <c r="C137" s="25">
        <v>4.9822178067819335E-2</v>
      </c>
      <c r="D137" s="23">
        <v>1225.9675864152971</v>
      </c>
      <c r="E137" s="39">
        <v>1315.4797296252104</v>
      </c>
      <c r="F137" s="15">
        <v>89.512143209913347</v>
      </c>
    </row>
    <row r="138" spans="2:6" x14ac:dyDescent="0.25">
      <c r="B138" s="25">
        <v>135</v>
      </c>
      <c r="C138" s="25">
        <v>5.956437633244048E-2</v>
      </c>
      <c r="D138" s="23">
        <v>1237.0290366729951</v>
      </c>
      <c r="E138" s="39">
        <v>1341.5912625072174</v>
      </c>
      <c r="F138" s="15">
        <v>104.56222583422232</v>
      </c>
    </row>
    <row r="139" spans="2:6" x14ac:dyDescent="0.25">
      <c r="B139" s="25">
        <v>136</v>
      </c>
      <c r="C139" s="25">
        <v>5.2627473665858605E-2</v>
      </c>
      <c r="D139" s="23">
        <v>1229.1099356276061</v>
      </c>
      <c r="E139" s="39">
        <v>1322.9419081384244</v>
      </c>
      <c r="F139" s="15">
        <v>93.831972510818332</v>
      </c>
    </row>
    <row r="140" spans="2:6" x14ac:dyDescent="0.25">
      <c r="B140" s="25">
        <v>137</v>
      </c>
      <c r="C140" s="25">
        <v>5.3328747887230306E-2</v>
      </c>
      <c r="D140" s="23">
        <v>1229.9009109980063</v>
      </c>
      <c r="E140" s="39">
        <v>1324.8145073930602</v>
      </c>
      <c r="F140" s="15">
        <v>94.913596395053901</v>
      </c>
    </row>
    <row r="141" spans="2:6" x14ac:dyDescent="0.25">
      <c r="B141" s="25">
        <v>138</v>
      </c>
      <c r="C141" s="25">
        <v>3.5374300901182515E-2</v>
      </c>
      <c r="D141" s="23">
        <v>1210.345076198972</v>
      </c>
      <c r="E141" s="39">
        <v>1277.7821676901883</v>
      </c>
      <c r="F141" s="15">
        <v>67.437091491216279</v>
      </c>
    </row>
    <row r="142" spans="2:6" x14ac:dyDescent="0.25">
      <c r="B142" s="25">
        <v>139</v>
      </c>
      <c r="C142" s="25">
        <v>3.7479333193122882E-2</v>
      </c>
      <c r="D142" s="23">
        <v>1212.5619055260534</v>
      </c>
      <c r="E142" s="39">
        <v>1283.1976020639113</v>
      </c>
      <c r="F142" s="15">
        <v>70.635696537857939</v>
      </c>
    </row>
    <row r="143" spans="2:6" x14ac:dyDescent="0.25">
      <c r="B143" s="25">
        <v>140</v>
      </c>
      <c r="C143" s="25">
        <v>6.716732268893609E-2</v>
      </c>
      <c r="D143" s="23">
        <v>1245.9478764531057</v>
      </c>
      <c r="E143" s="39">
        <v>1362.3509367437434</v>
      </c>
      <c r="F143" s="15">
        <v>116.40306029063777</v>
      </c>
    </row>
    <row r="144" spans="2:6" x14ac:dyDescent="0.25">
      <c r="B144" s="25">
        <v>141</v>
      </c>
      <c r="C144" s="25">
        <v>4.1030920810311539E-2</v>
      </c>
      <c r="D144" s="23">
        <v>1216.3483856019025</v>
      </c>
      <c r="E144" s="39">
        <v>1292.3942592990745</v>
      </c>
      <c r="F144" s="15">
        <v>76.045873697172055</v>
      </c>
    </row>
    <row r="145" spans="2:6" x14ac:dyDescent="0.25">
      <c r="B145" s="25">
        <v>142</v>
      </c>
      <c r="C145" s="25">
        <v>5.7286223761582697E-2</v>
      </c>
      <c r="D145" s="23">
        <v>1234.4051240031388</v>
      </c>
      <c r="E145" s="39">
        <v>1335.4357857063205</v>
      </c>
      <c r="F145" s="15">
        <v>101.03066170318175</v>
      </c>
    </row>
    <row r="146" spans="2:6" x14ac:dyDescent="0.25">
      <c r="B146" s="25">
        <v>143</v>
      </c>
      <c r="C146" s="25">
        <v>6.1858879918055401E-2</v>
      </c>
      <c r="D146" s="23">
        <v>1239.6945155110047</v>
      </c>
      <c r="E146" s="39">
        <v>1347.8212719549949</v>
      </c>
      <c r="F146" s="15">
        <v>108.12675644399019</v>
      </c>
    </row>
    <row r="147" spans="2:6" x14ac:dyDescent="0.25">
      <c r="B147" s="25">
        <v>144</v>
      </c>
      <c r="C147" s="25">
        <v>4.6483173889398197E-2</v>
      </c>
      <c r="D147" s="23">
        <v>1222.273113879854</v>
      </c>
      <c r="E147" s="39">
        <v>1306.6580083259853</v>
      </c>
      <c r="F147" s="15">
        <v>84.384894446131284</v>
      </c>
    </row>
    <row r="148" spans="2:6" x14ac:dyDescent="0.25">
      <c r="B148" s="25">
        <v>145</v>
      </c>
      <c r="C148" s="25">
        <v>4.6310566200217076E-2</v>
      </c>
      <c r="D148" s="23">
        <v>1222.08348900533</v>
      </c>
      <c r="E148" s="39">
        <v>1306.2037567972502</v>
      </c>
      <c r="F148" s="15">
        <v>84.120267791920242</v>
      </c>
    </row>
    <row r="149" spans="2:6" x14ac:dyDescent="0.25">
      <c r="B149" s="25">
        <v>146</v>
      </c>
      <c r="C149" s="25">
        <v>4.1866669351541722E-2</v>
      </c>
      <c r="D149" s="23">
        <v>1217.2478012172776</v>
      </c>
      <c r="E149" s="39">
        <v>1294.5692710148096</v>
      </c>
      <c r="F149" s="15">
        <v>77.321469797532018</v>
      </c>
    </row>
    <row r="150" spans="2:6" x14ac:dyDescent="0.25">
      <c r="B150" s="25">
        <v>147</v>
      </c>
      <c r="C150" s="25">
        <v>4.8180299960883341E-2</v>
      </c>
      <c r="D150" s="23">
        <v>1224.1446806229505</v>
      </c>
      <c r="E150" s="39">
        <v>1311.1336679973692</v>
      </c>
      <c r="F150" s="15">
        <v>86.988987374418684</v>
      </c>
    </row>
    <row r="151" spans="2:6" x14ac:dyDescent="0.25">
      <c r="B151" s="25">
        <v>148</v>
      </c>
      <c r="C151" s="25">
        <v>3.7420053555228525E-2</v>
      </c>
      <c r="D151" s="23">
        <v>1212.4991973177434</v>
      </c>
      <c r="E151" s="39">
        <v>1283.0447369608255</v>
      </c>
      <c r="F151" s="15">
        <v>70.545539643082066</v>
      </c>
    </row>
    <row r="152" spans="2:6" x14ac:dyDescent="0.25">
      <c r="B152" s="25">
        <v>149</v>
      </c>
      <c r="C152" s="25">
        <v>3.4277035662242841E-2</v>
      </c>
      <c r="D152" s="23">
        <v>1209.1976806943064</v>
      </c>
      <c r="E152" s="39">
        <v>1274.9698170624154</v>
      </c>
      <c r="F152" s="15">
        <v>65.772136368108931</v>
      </c>
    </row>
    <row r="153" spans="2:6" x14ac:dyDescent="0.25">
      <c r="B153" s="25">
        <v>150</v>
      </c>
      <c r="C153" s="25">
        <v>5.3021870416523696E-2</v>
      </c>
      <c r="D153" s="23">
        <v>1229.5545131934985</v>
      </c>
      <c r="E153" s="39">
        <v>1323.9947050796684</v>
      </c>
      <c r="F153" s="15">
        <v>94.440191886169941</v>
      </c>
    </row>
    <row r="154" spans="2:6" x14ac:dyDescent="0.25">
      <c r="B154" s="25">
        <v>151</v>
      </c>
      <c r="C154" s="25">
        <v>3.5803792397434475E-2</v>
      </c>
      <c r="D154" s="23">
        <v>1210.795712077487</v>
      </c>
      <c r="E154" s="39">
        <v>1278.8849365822664</v>
      </c>
      <c r="F154" s="15">
        <v>68.089224504779395</v>
      </c>
    </row>
    <row r="155" spans="2:6" x14ac:dyDescent="0.25">
      <c r="B155" s="25">
        <v>152</v>
      </c>
      <c r="C155" s="25">
        <v>4.9963816996337569E-2</v>
      </c>
      <c r="D155" s="23">
        <v>1226.1254052937659</v>
      </c>
      <c r="E155" s="39">
        <v>1315.8553895802172</v>
      </c>
      <c r="F155" s="15">
        <v>89.729984286451327</v>
      </c>
    </row>
    <row r="156" spans="2:6" x14ac:dyDescent="0.25">
      <c r="B156" s="25">
        <v>153</v>
      </c>
      <c r="C156" s="25">
        <v>5.3451823630983365E-2</v>
      </c>
      <c r="D156" s="23">
        <v>1230.0399533999437</v>
      </c>
      <c r="E156" s="39">
        <v>1325.1434502588033</v>
      </c>
      <c r="F156" s="15">
        <v>95.103496858859671</v>
      </c>
    </row>
    <row r="157" spans="2:6" x14ac:dyDescent="0.25">
      <c r="B157" s="25">
        <v>154</v>
      </c>
      <c r="C157" s="25">
        <v>5.043488105343983E-2</v>
      </c>
      <c r="D157" s="23">
        <v>1226.650923052483</v>
      </c>
      <c r="E157" s="39">
        <v>1317.1056085111059</v>
      </c>
      <c r="F157" s="15">
        <v>90.454685458622862</v>
      </c>
    </row>
    <row r="158" spans="2:6" x14ac:dyDescent="0.25">
      <c r="B158" s="25">
        <v>155</v>
      </c>
      <c r="C158" s="25">
        <v>5.293129385831867E-2</v>
      </c>
      <c r="D158" s="23">
        <v>1229.4523514260204</v>
      </c>
      <c r="E158" s="39">
        <v>1323.7528410080233</v>
      </c>
      <c r="F158" s="15">
        <v>94.300489582002911</v>
      </c>
    </row>
    <row r="159" spans="2:6" x14ac:dyDescent="0.25">
      <c r="B159" s="25">
        <v>156</v>
      </c>
      <c r="C159" s="25">
        <v>5.9457665328172996E-2</v>
      </c>
      <c r="D159" s="23">
        <v>1236.9056267135215</v>
      </c>
      <c r="E159" s="39">
        <v>1341.3022625902206</v>
      </c>
      <c r="F159" s="15">
        <v>104.39663587669907</v>
      </c>
    </row>
    <row r="160" spans="2:6" x14ac:dyDescent="0.25">
      <c r="B160" s="25">
        <v>157</v>
      </c>
      <c r="C160" s="25">
        <v>6.1800312281713649E-2</v>
      </c>
      <c r="D160" s="23">
        <v>1239.6261961096091</v>
      </c>
      <c r="E160" s="39">
        <v>1347.6618717119215</v>
      </c>
      <c r="F160" s="15">
        <v>108.03567560231249</v>
      </c>
    </row>
    <row r="161" spans="2:6" x14ac:dyDescent="0.25">
      <c r="B161" s="25">
        <v>158</v>
      </c>
      <c r="C161" s="25">
        <v>4.9328667825495186E-2</v>
      </c>
      <c r="D161" s="23">
        <v>1225.4183988889383</v>
      </c>
      <c r="E161" s="39">
        <v>1314.1717424548845</v>
      </c>
      <c r="F161" s="15">
        <v>88.753343565946125</v>
      </c>
    </row>
    <row r="162" spans="2:6" x14ac:dyDescent="0.25">
      <c r="B162" s="25">
        <v>159</v>
      </c>
      <c r="C162" s="25">
        <v>4.8001286020353945E-2</v>
      </c>
      <c r="D162" s="23">
        <v>1223.946657494718</v>
      </c>
      <c r="E162" s="39">
        <v>1310.6607737298896</v>
      </c>
      <c r="F162" s="15">
        <v>86.714116235171559</v>
      </c>
    </row>
    <row r="163" spans="2:6" x14ac:dyDescent="0.25">
      <c r="B163" s="25">
        <v>160</v>
      </c>
      <c r="C163" s="25">
        <v>5.8490326640725898E-2</v>
      </c>
      <c r="D163" s="23">
        <v>1235.7891651569703</v>
      </c>
      <c r="E163" s="39">
        <v>1338.6854763506485</v>
      </c>
      <c r="F163" s="15">
        <v>102.89631119367823</v>
      </c>
    </row>
    <row r="164" spans="2:6" x14ac:dyDescent="0.25">
      <c r="B164" s="25">
        <v>161</v>
      </c>
      <c r="C164" s="25">
        <v>2.6881917263746377E-2</v>
      </c>
      <c r="D164" s="23">
        <v>1201.6117639877596</v>
      </c>
      <c r="E164" s="39">
        <v>1256.2040434363712</v>
      </c>
      <c r="F164" s="15">
        <v>54.592279448611635</v>
      </c>
    </row>
    <row r="165" spans="2:6" x14ac:dyDescent="0.25">
      <c r="B165" s="25">
        <v>162</v>
      </c>
      <c r="C165" s="25">
        <v>3.3225457154984539E-2</v>
      </c>
      <c r="D165" s="23">
        <v>1208.1033183894283</v>
      </c>
      <c r="E165" s="39">
        <v>1272.2813215153351</v>
      </c>
      <c r="F165" s="15">
        <v>64.178003125906798</v>
      </c>
    </row>
    <row r="166" spans="2:6" x14ac:dyDescent="0.25">
      <c r="B166" s="25">
        <v>163</v>
      </c>
      <c r="C166" s="25">
        <v>4.7649006854339343E-2</v>
      </c>
      <c r="D166" s="23">
        <v>1223.5573894087368</v>
      </c>
      <c r="E166" s="39">
        <v>1309.7307212297305</v>
      </c>
      <c r="F166" s="15">
        <v>86.173331820993781</v>
      </c>
    </row>
    <row r="167" spans="2:6" x14ac:dyDescent="0.25">
      <c r="B167" s="25">
        <v>164</v>
      </c>
      <c r="C167" s="25">
        <v>5.8579391635837939E-2</v>
      </c>
      <c r="D167" s="23">
        <v>1235.8917903862316</v>
      </c>
      <c r="E167" s="39">
        <v>1338.9261830823593</v>
      </c>
      <c r="F167" s="15">
        <v>103.03439269612772</v>
      </c>
    </row>
    <row r="168" spans="2:6" x14ac:dyDescent="0.25">
      <c r="B168" s="25">
        <v>165</v>
      </c>
      <c r="C168" s="25">
        <v>4.5678109102783519E-2</v>
      </c>
      <c r="D168" s="23">
        <v>1221.3898243869257</v>
      </c>
      <c r="E168" s="39">
        <v>1304.5408193319474</v>
      </c>
      <c r="F168" s="15">
        <v>83.150994945021694</v>
      </c>
    </row>
    <row r="169" spans="2:6" x14ac:dyDescent="0.25">
      <c r="B169" s="25">
        <v>166</v>
      </c>
      <c r="C169" s="25">
        <v>4.5328703895794062E-2</v>
      </c>
      <c r="D169" s="23">
        <v>1221.0073774392265</v>
      </c>
      <c r="E169" s="39">
        <v>1303.6231290497228</v>
      </c>
      <c r="F169" s="15">
        <v>82.615751610496318</v>
      </c>
    </row>
    <row r="170" spans="2:6" x14ac:dyDescent="0.25">
      <c r="B170" s="25">
        <v>167</v>
      </c>
      <c r="C170" s="25">
        <v>4.2284228686414654E-2</v>
      </c>
      <c r="D170" s="23">
        <v>1217.6983625212458</v>
      </c>
      <c r="E170" s="39">
        <v>1295.6575073060071</v>
      </c>
      <c r="F170" s="15">
        <v>77.959144784761293</v>
      </c>
    </row>
    <row r="171" spans="2:6" x14ac:dyDescent="0.25">
      <c r="B171" s="25">
        <v>168</v>
      </c>
      <c r="C171" s="25">
        <v>4.3507608344477137E-2</v>
      </c>
      <c r="D171" s="23">
        <v>1219.0229958895386</v>
      </c>
      <c r="E171" s="39">
        <v>1298.8517988897049</v>
      </c>
      <c r="F171" s="15">
        <v>79.828803000166317</v>
      </c>
    </row>
    <row r="172" spans="2:6" x14ac:dyDescent="0.25">
      <c r="B172" s="25">
        <v>169</v>
      </c>
      <c r="C172" s="25">
        <v>3.7282163113246149E-2</v>
      </c>
      <c r="D172" s="23">
        <v>1212.353394391851</v>
      </c>
      <c r="E172" s="39">
        <v>1282.6892382283033</v>
      </c>
      <c r="F172" s="15">
        <v>70.335843836452341</v>
      </c>
    </row>
    <row r="173" spans="2:6" x14ac:dyDescent="0.25">
      <c r="B173" s="25">
        <v>170</v>
      </c>
      <c r="C173" s="25">
        <v>5.1549203196336907E-2</v>
      </c>
      <c r="D173" s="23">
        <v>1227.897982681784</v>
      </c>
      <c r="E173" s="39">
        <v>1320.0682265808871</v>
      </c>
      <c r="F173" s="15">
        <v>92.17024389910307</v>
      </c>
    </row>
    <row r="174" spans="2:6" x14ac:dyDescent="0.25">
      <c r="B174" s="25">
        <v>171</v>
      </c>
      <c r="C174" s="25">
        <v>4.1770464658261744E-2</v>
      </c>
      <c r="D174" s="23">
        <v>1217.1441054883956</v>
      </c>
      <c r="E174" s="39">
        <v>1294.3186902695602</v>
      </c>
      <c r="F174" s="15">
        <v>77.17458478116464</v>
      </c>
    </row>
    <row r="175" spans="2:6" x14ac:dyDescent="0.25">
      <c r="B175" s="25">
        <v>172</v>
      </c>
      <c r="C175" s="25">
        <v>4.8695394027332764E-2</v>
      </c>
      <c r="D175" s="23">
        <v>1224.7152712854065</v>
      </c>
      <c r="E175" s="39">
        <v>1312.4954221782391</v>
      </c>
      <c r="F175" s="15">
        <v>87.78015089283258</v>
      </c>
    </row>
    <row r="176" spans="2:6" x14ac:dyDescent="0.25">
      <c r="B176" s="25">
        <v>173</v>
      </c>
      <c r="C176" s="25">
        <v>4.7415869005503278E-2</v>
      </c>
      <c r="D176" s="23">
        <v>1223.300078114328</v>
      </c>
      <c r="E176" s="39">
        <v>1309.1156149258925</v>
      </c>
      <c r="F176" s="15">
        <v>85.815536811564471</v>
      </c>
    </row>
    <row r="177" spans="2:6" x14ac:dyDescent="0.25">
      <c r="B177" s="25">
        <v>174</v>
      </c>
      <c r="C177" s="25">
        <v>5.349717373281785E-2</v>
      </c>
      <c r="D177" s="23">
        <v>1230.0912036234579</v>
      </c>
      <c r="E177" s="39">
        <v>1325.2646791375469</v>
      </c>
      <c r="F177" s="15">
        <v>95.173475514088977</v>
      </c>
    </row>
    <row r="178" spans="2:6" x14ac:dyDescent="0.25">
      <c r="B178" s="25">
        <v>175</v>
      </c>
      <c r="C178" s="25">
        <v>4.8517264144805755E-2</v>
      </c>
      <c r="D178" s="23">
        <v>1224.5178153856116</v>
      </c>
      <c r="E178" s="39">
        <v>1312.0243239843576</v>
      </c>
      <c r="F178" s="15">
        <v>87.506508598745995</v>
      </c>
    </row>
    <row r="179" spans="2:6" x14ac:dyDescent="0.25">
      <c r="B179" s="25">
        <v>176</v>
      </c>
      <c r="C179" s="25">
        <v>5.5305404925093678E-2</v>
      </c>
      <c r="D179" s="23">
        <v>1232.142063462072</v>
      </c>
      <c r="E179" s="39">
        <v>1330.108169931671</v>
      </c>
      <c r="F179" s="15">
        <v>97.966106469599026</v>
      </c>
    </row>
    <row r="180" spans="2:6" x14ac:dyDescent="0.25">
      <c r="B180" s="25">
        <v>177</v>
      </c>
      <c r="C180" s="25">
        <v>3.6867946898375817E-2</v>
      </c>
      <c r="D180" s="23">
        <v>1211.9159373209163</v>
      </c>
      <c r="E180" s="39">
        <v>1281.6220185877751</v>
      </c>
      <c r="F180" s="15">
        <v>69.706081266858746</v>
      </c>
    </row>
    <row r="181" spans="2:6" x14ac:dyDescent="0.25">
      <c r="B181" s="25">
        <v>178</v>
      </c>
      <c r="C181" s="25">
        <v>6.1765443704275433E-2</v>
      </c>
      <c r="D181" s="23">
        <v>1239.5855287782374</v>
      </c>
      <c r="E181" s="39">
        <v>1347.5669812619765</v>
      </c>
      <c r="F181" s="15">
        <v>107.98145248373908</v>
      </c>
    </row>
    <row r="182" spans="2:6" x14ac:dyDescent="0.25">
      <c r="B182" s="25">
        <v>179</v>
      </c>
      <c r="C182" s="25">
        <v>4.2527492948746214E-2</v>
      </c>
      <c r="D182" s="23">
        <v>1217.9612190371947</v>
      </c>
      <c r="E182" s="39">
        <v>1296.2919744658673</v>
      </c>
      <c r="F182" s="15">
        <v>78.330755428672546</v>
      </c>
    </row>
    <row r="183" spans="2:6" x14ac:dyDescent="0.25">
      <c r="B183" s="25">
        <v>180</v>
      </c>
      <c r="C183" s="25">
        <v>6.0090475077985837E-2</v>
      </c>
      <c r="D183" s="23">
        <v>1237.6381844617481</v>
      </c>
      <c r="E183" s="39">
        <v>1343.0170315965074</v>
      </c>
      <c r="F183" s="15">
        <v>105.37884713475933</v>
      </c>
    </row>
    <row r="184" spans="2:6" x14ac:dyDescent="0.25">
      <c r="B184" s="25">
        <v>181</v>
      </c>
      <c r="C184" s="25">
        <v>3.8259323517315709E-2</v>
      </c>
      <c r="D184" s="23">
        <v>1213.3885170420072</v>
      </c>
      <c r="E184" s="39">
        <v>1285.2109213413257</v>
      </c>
      <c r="F184" s="15">
        <v>71.822404299318578</v>
      </c>
    </row>
    <row r="185" spans="2:6" x14ac:dyDescent="0.25">
      <c r="B185" s="25">
        <v>182</v>
      </c>
      <c r="C185" s="25">
        <v>4.1286589263922445E-2</v>
      </c>
      <c r="D185" s="23">
        <v>1216.6231925576944</v>
      </c>
      <c r="E185" s="39">
        <v>1293.0591896879926</v>
      </c>
      <c r="F185" s="15">
        <v>76.435997130298119</v>
      </c>
    </row>
    <row r="186" spans="2:6" x14ac:dyDescent="0.25">
      <c r="B186" s="25">
        <v>183</v>
      </c>
      <c r="C186" s="25">
        <v>4.8993891493795738E-2</v>
      </c>
      <c r="D186" s="23">
        <v>1225.0464717229788</v>
      </c>
      <c r="E186" s="39">
        <v>1313.2852727847464</v>
      </c>
      <c r="F186" s="15">
        <v>88.238801061767617</v>
      </c>
    </row>
    <row r="187" spans="2:6" x14ac:dyDescent="0.25">
      <c r="B187" s="25">
        <v>184</v>
      </c>
      <c r="C187" s="25">
        <v>5.0006704710783355E-2</v>
      </c>
      <c r="D187" s="23">
        <v>1226.1732098519099</v>
      </c>
      <c r="E187" s="39">
        <v>1315.969161137537</v>
      </c>
      <c r="F187" s="15">
        <v>89.795951285627098</v>
      </c>
    </row>
    <row r="188" spans="2:6" x14ac:dyDescent="0.25">
      <c r="B188" s="25">
        <v>185</v>
      </c>
      <c r="C188" s="25">
        <v>4.7727492104663559E-2</v>
      </c>
      <c r="D188" s="23">
        <v>1223.6440673947318</v>
      </c>
      <c r="E188" s="39">
        <v>1309.9378670549461</v>
      </c>
      <c r="F188" s="15">
        <v>86.29379966021429</v>
      </c>
    </row>
    <row r="189" spans="2:6" x14ac:dyDescent="0.25">
      <c r="B189" s="25">
        <v>186</v>
      </c>
      <c r="C189" s="25">
        <v>4.5626409016251465E-2</v>
      </c>
      <c r="D189" s="23">
        <v>1221.3332005547345</v>
      </c>
      <c r="E189" s="39">
        <v>1304.4049870217407</v>
      </c>
      <c r="F189" s="15">
        <v>83.071786467006177</v>
      </c>
    </row>
    <row r="190" spans="2:6" x14ac:dyDescent="0.25">
      <c r="B190" s="25">
        <v>187</v>
      </c>
      <c r="C190" s="25">
        <v>4.1052569079894151E-2</v>
      </c>
      <c r="D190" s="23">
        <v>1216.3716428267983</v>
      </c>
      <c r="E190" s="39">
        <v>1292.4505460748487</v>
      </c>
      <c r="F190" s="15">
        <v>76.078903248050437</v>
      </c>
    </row>
    <row r="191" spans="2:6" x14ac:dyDescent="0.25">
      <c r="B191" s="25">
        <v>188</v>
      </c>
      <c r="C191" s="25">
        <v>5.8227040559525392E-2</v>
      </c>
      <c r="D191" s="23">
        <v>1235.4859951558446</v>
      </c>
      <c r="E191" s="39">
        <v>1337.9741891324932</v>
      </c>
      <c r="F191" s="15">
        <v>102.48819397664852</v>
      </c>
    </row>
    <row r="192" spans="2:6" x14ac:dyDescent="0.25">
      <c r="B192" s="25">
        <v>189</v>
      </c>
      <c r="C192" s="25">
        <v>5.9641086224817917E-2</v>
      </c>
      <c r="D192" s="23">
        <v>1237.1177812046558</v>
      </c>
      <c r="E192" s="39">
        <v>1341.7990526633776</v>
      </c>
      <c r="F192" s="15">
        <v>104.68127145872177</v>
      </c>
    </row>
    <row r="193" spans="2:6" x14ac:dyDescent="0.25">
      <c r="B193" s="25">
        <v>190</v>
      </c>
      <c r="C193" s="25">
        <v>4.7583153903392281E-2</v>
      </c>
      <c r="D193" s="23">
        <v>1223.484683650028</v>
      </c>
      <c r="E193" s="39">
        <v>1309.556943720642</v>
      </c>
      <c r="F193" s="15">
        <v>86.072260070613993</v>
      </c>
    </row>
    <row r="194" spans="2:6" x14ac:dyDescent="0.25">
      <c r="B194" s="25">
        <v>191</v>
      </c>
      <c r="C194" s="25">
        <v>4.8505129533022516E-2</v>
      </c>
      <c r="D194" s="23">
        <v>1224.5043694012566</v>
      </c>
      <c r="E194" s="39">
        <v>1311.9922384839087</v>
      </c>
      <c r="F194" s="15">
        <v>87.487869082652196</v>
      </c>
    </row>
    <row r="195" spans="2:6" x14ac:dyDescent="0.25">
      <c r="B195" s="25">
        <v>192</v>
      </c>
      <c r="C195" s="25">
        <v>5.4773280126821942E-2</v>
      </c>
      <c r="D195" s="23">
        <v>1231.5370458256621</v>
      </c>
      <c r="E195" s="39">
        <v>1328.680853683599</v>
      </c>
      <c r="F195" s="15">
        <v>97.143807857936963</v>
      </c>
    </row>
    <row r="196" spans="2:6" x14ac:dyDescent="0.25">
      <c r="B196" s="25">
        <v>193</v>
      </c>
      <c r="C196" s="25">
        <v>4.6431539743585243E-2</v>
      </c>
      <c r="D196" s="23">
        <v>1222.2163751406651</v>
      </c>
      <c r="E196" s="39">
        <v>1306.5221043940028</v>
      </c>
      <c r="F196" s="15">
        <v>84.305729253337631</v>
      </c>
    </row>
    <row r="197" spans="2:6" x14ac:dyDescent="0.25">
      <c r="B197" s="25">
        <v>194</v>
      </c>
      <c r="C197" s="25">
        <v>4.8655086749676897E-2</v>
      </c>
      <c r="D197" s="23">
        <v>1224.6705784984783</v>
      </c>
      <c r="E197" s="39">
        <v>1312.3888056459791</v>
      </c>
      <c r="F197" s="15">
        <v>87.718227147500784</v>
      </c>
    </row>
    <row r="198" spans="2:6" x14ac:dyDescent="0.25">
      <c r="B198" s="25">
        <v>195</v>
      </c>
      <c r="C198" s="25">
        <v>4.5016826193603435E-2</v>
      </c>
      <c r="D198" s="23">
        <v>1220.6664719374264</v>
      </c>
      <c r="E198" s="39">
        <v>1302.8046103303257</v>
      </c>
      <c r="F198" s="15">
        <v>82.138138392899236</v>
      </c>
    </row>
    <row r="199" spans="2:6" x14ac:dyDescent="0.25">
      <c r="B199" s="25">
        <v>196</v>
      </c>
      <c r="C199" s="25">
        <v>5.3572239147036009E-2</v>
      </c>
      <c r="D199" s="23">
        <v>1230.1760550907566</v>
      </c>
      <c r="E199" s="39">
        <v>1325.4653686871807</v>
      </c>
      <c r="F199" s="15">
        <v>95.289313596424108</v>
      </c>
    </row>
    <row r="200" spans="2:6" x14ac:dyDescent="0.25">
      <c r="B200" s="25">
        <v>197</v>
      </c>
      <c r="C200" s="25">
        <v>5.0299219783995666E-2</v>
      </c>
      <c r="D200" s="23">
        <v>1226.4994785067859</v>
      </c>
      <c r="E200" s="39">
        <v>1316.7454259266494</v>
      </c>
      <c r="F200" s="15">
        <v>90.245947419863569</v>
      </c>
    </row>
    <row r="201" spans="2:6" x14ac:dyDescent="0.25">
      <c r="B201" s="25">
        <v>198</v>
      </c>
      <c r="C201" s="25">
        <v>5.0112422690855356E-2</v>
      </c>
      <c r="D201" s="23">
        <v>1226.2910827894648</v>
      </c>
      <c r="E201" s="39">
        <v>1316.2496534296768</v>
      </c>
      <c r="F201" s="15">
        <v>89.958570640211974</v>
      </c>
    </row>
    <row r="202" spans="2:6" x14ac:dyDescent="0.25">
      <c r="B202" s="25">
        <v>199</v>
      </c>
      <c r="C202" s="25">
        <v>5.09475812630922E-2</v>
      </c>
      <c r="D202" s="23">
        <v>1227.2240111952142</v>
      </c>
      <c r="E202" s="39">
        <v>1318.467808058474</v>
      </c>
      <c r="F202" s="15">
        <v>91.243796863259831</v>
      </c>
    </row>
    <row r="203" spans="2:6" x14ac:dyDescent="0.25">
      <c r="B203" s="25">
        <v>200</v>
      </c>
      <c r="C203" s="25">
        <v>7.4526150659025459E-2</v>
      </c>
      <c r="D203" s="23">
        <v>1254.8139678574364</v>
      </c>
      <c r="E203" s="39">
        <v>1382.7593483186777</v>
      </c>
      <c r="F203" s="15">
        <v>127.94538046124126</v>
      </c>
    </row>
    <row r="204" spans="2:6" x14ac:dyDescent="0.25">
      <c r="B204" s="25">
        <v>201</v>
      </c>
      <c r="C204" s="25">
        <v>5.9188612339209773E-2</v>
      </c>
      <c r="D204" s="23">
        <v>1236.5946894129534</v>
      </c>
      <c r="E204" s="39">
        <v>1340.5738927818379</v>
      </c>
      <c r="F204" s="15">
        <v>103.97920336888455</v>
      </c>
    </row>
    <row r="205" spans="2:6" x14ac:dyDescent="0.25">
      <c r="B205" s="25">
        <v>202</v>
      </c>
      <c r="C205" s="25">
        <v>4.3471431659124184E-2</v>
      </c>
      <c r="D205" s="23">
        <v>1218.9837275371749</v>
      </c>
      <c r="E205" s="39">
        <v>1298.7572131803356</v>
      </c>
      <c r="F205" s="15">
        <v>79.773485643160711</v>
      </c>
    </row>
    <row r="206" spans="2:6" x14ac:dyDescent="0.25">
      <c r="B206" s="25">
        <v>203</v>
      </c>
      <c r="C206" s="25">
        <v>6.0110777835430305E-2</v>
      </c>
      <c r="D206" s="23">
        <v>1237.6617161905915</v>
      </c>
      <c r="E206" s="39">
        <v>1343.0720857480596</v>
      </c>
      <c r="F206" s="15">
        <v>105.41036955746813</v>
      </c>
    </row>
    <row r="207" spans="2:6" x14ac:dyDescent="0.25">
      <c r="B207" s="25">
        <v>204</v>
      </c>
      <c r="C207" s="25">
        <v>4.058330425577085E-2</v>
      </c>
      <c r="D207" s="23">
        <v>1215.8679807781546</v>
      </c>
      <c r="E207" s="39">
        <v>1291.231052720952</v>
      </c>
      <c r="F207" s="15">
        <v>75.363071942797433</v>
      </c>
    </row>
    <row r="208" spans="2:6" x14ac:dyDescent="0.25">
      <c r="B208" s="25">
        <v>205</v>
      </c>
      <c r="C208" s="25">
        <v>3.217849531585195E-2</v>
      </c>
      <c r="D208" s="23">
        <v>1207.0188897669066</v>
      </c>
      <c r="E208" s="39">
        <v>1269.6112083980802</v>
      </c>
      <c r="F208" s="15">
        <v>62.592318631173612</v>
      </c>
    </row>
    <row r="209" spans="2:6" x14ac:dyDescent="0.25">
      <c r="B209" s="25">
        <v>206</v>
      </c>
      <c r="C209" s="25">
        <v>4.2167271367530575E-2</v>
      </c>
      <c r="D209" s="23">
        <v>1217.5720814124716</v>
      </c>
      <c r="E209" s="39">
        <v>1295.3525909779119</v>
      </c>
      <c r="F209" s="15">
        <v>77.780509565440298</v>
      </c>
    </row>
    <row r="210" spans="2:6" x14ac:dyDescent="0.25">
      <c r="B210" s="25">
        <v>207</v>
      </c>
      <c r="C210" s="25">
        <v>4.43190899700572E-2</v>
      </c>
      <c r="D210" s="23">
        <v>1219.9053851597505</v>
      </c>
      <c r="E210" s="39">
        <v>1300.9754891634266</v>
      </c>
      <c r="F210" s="15">
        <v>81.070104003676079</v>
      </c>
    </row>
    <row r="211" spans="2:6" x14ac:dyDescent="0.25">
      <c r="B211" s="25">
        <v>208</v>
      </c>
      <c r="C211" s="25">
        <v>4.7925636759322543E-2</v>
      </c>
      <c r="D211" s="23">
        <v>1223.8630182846923</v>
      </c>
      <c r="E211" s="39">
        <v>1310.4609905683974</v>
      </c>
      <c r="F211" s="15">
        <v>86.597972283705076</v>
      </c>
    </row>
    <row r="212" spans="2:6" x14ac:dyDescent="0.25">
      <c r="B212" s="25">
        <v>209</v>
      </c>
      <c r="C212" s="25">
        <v>5.4853976128444587E-2</v>
      </c>
      <c r="D212" s="23">
        <v>1231.6287159732733</v>
      </c>
      <c r="E212" s="39">
        <v>1328.8971982159483</v>
      </c>
      <c r="F212" s="15">
        <v>97.268482242674963</v>
      </c>
    </row>
    <row r="213" spans="2:6" x14ac:dyDescent="0.25">
      <c r="B213" s="25">
        <v>210</v>
      </c>
      <c r="C213" s="25">
        <v>4.3099822420836341E-2</v>
      </c>
      <c r="D213" s="23">
        <v>1218.580704180471</v>
      </c>
      <c r="E213" s="39">
        <v>1297.7860705744627</v>
      </c>
      <c r="F213" s="15">
        <v>79.205366393991653</v>
      </c>
    </row>
    <row r="214" spans="2:6" x14ac:dyDescent="0.25">
      <c r="B214" s="25">
        <v>211</v>
      </c>
      <c r="C214" s="25">
        <v>5.4818726686849242E-2</v>
      </c>
      <c r="D214" s="23">
        <v>1231.5886693128812</v>
      </c>
      <c r="E214" s="39">
        <v>1328.8026904316</v>
      </c>
      <c r="F214" s="15">
        <v>97.214021118718847</v>
      </c>
    </row>
    <row r="215" spans="2:6" x14ac:dyDescent="0.25">
      <c r="B215" s="25">
        <v>212</v>
      </c>
      <c r="C215" s="25">
        <v>4.7939594197525227E-2</v>
      </c>
      <c r="D215" s="23">
        <v>1223.8784479566607</v>
      </c>
      <c r="E215" s="39">
        <v>1310.4978484269216</v>
      </c>
      <c r="F215" s="15">
        <v>86.619400470260871</v>
      </c>
    </row>
    <row r="216" spans="2:6" x14ac:dyDescent="0.25">
      <c r="B216" s="25">
        <v>213</v>
      </c>
      <c r="C216" s="25">
        <v>4.5010899680765298E-2</v>
      </c>
      <c r="D216" s="23">
        <v>1220.6599980689662</v>
      </c>
      <c r="E216" s="39">
        <v>1302.7890618333115</v>
      </c>
      <c r="F216" s="15">
        <v>82.129063764345346</v>
      </c>
    </row>
    <row r="217" spans="2:6" x14ac:dyDescent="0.25">
      <c r="B217" s="25">
        <v>214</v>
      </c>
      <c r="C217" s="25">
        <v>5.9193847465161806E-2</v>
      </c>
      <c r="D217" s="23">
        <v>1236.6007365122064</v>
      </c>
      <c r="E217" s="39">
        <v>1340.5880611145344</v>
      </c>
      <c r="F217" s="15">
        <v>103.98732460232804</v>
      </c>
    </row>
    <row r="218" spans="2:6" x14ac:dyDescent="0.25">
      <c r="B218" s="25">
        <v>215</v>
      </c>
      <c r="C218" s="25">
        <v>3.8331556817447127E-2</v>
      </c>
      <c r="D218" s="23">
        <v>1213.4652095865733</v>
      </c>
      <c r="E218" s="39">
        <v>1285.3975539073119</v>
      </c>
      <c r="F218" s="15">
        <v>71.932344320738594</v>
      </c>
    </row>
    <row r="219" spans="2:6" x14ac:dyDescent="0.25">
      <c r="B219" s="25">
        <v>216</v>
      </c>
      <c r="C219" s="25">
        <v>4.1357087394041828E-2</v>
      </c>
      <c r="D219" s="23">
        <v>1216.6990204144079</v>
      </c>
      <c r="E219" s="39">
        <v>1293.2426060318328</v>
      </c>
      <c r="F219" s="15">
        <v>76.543585617424924</v>
      </c>
    </row>
    <row r="220" spans="2:6" x14ac:dyDescent="0.25">
      <c r="B220" s="25">
        <v>217</v>
      </c>
      <c r="C220" s="25">
        <v>6.6236152824054192E-2</v>
      </c>
      <c r="D220" s="23">
        <v>1244.8422589875572</v>
      </c>
      <c r="E220" s="39">
        <v>1359.7905404588812</v>
      </c>
      <c r="F220" s="15">
        <v>114.94828147132398</v>
      </c>
    </row>
    <row r="221" spans="2:6" x14ac:dyDescent="0.25">
      <c r="B221" s="25">
        <v>218</v>
      </c>
      <c r="C221" s="25">
        <v>6.2123736291928661E-2</v>
      </c>
      <c r="D221" s="23">
        <v>1240.003656004083</v>
      </c>
      <c r="E221" s="39">
        <v>1348.5423636863231</v>
      </c>
      <c r="F221" s="15">
        <v>108.5387076822401</v>
      </c>
    </row>
    <row r="222" spans="2:6" x14ac:dyDescent="0.25">
      <c r="B222" s="25">
        <v>219</v>
      </c>
      <c r="C222" s="25">
        <v>4.5842567784065522E-2</v>
      </c>
      <c r="D222" s="23">
        <v>1221.5700256586747</v>
      </c>
      <c r="E222" s="39">
        <v>1304.9730085122706</v>
      </c>
      <c r="F222" s="15">
        <v>83.402982853595859</v>
      </c>
    </row>
    <row r="223" spans="2:6" x14ac:dyDescent="0.25">
      <c r="B223" s="25">
        <v>220</v>
      </c>
      <c r="C223" s="25">
        <v>6.0790266632564205E-2</v>
      </c>
      <c r="D223" s="23">
        <v>1238.4502996824508</v>
      </c>
      <c r="E223" s="39">
        <v>1344.9160017465795</v>
      </c>
      <c r="F223" s="15">
        <v>106.46570206412866</v>
      </c>
    </row>
    <row r="224" spans="2:6" x14ac:dyDescent="0.25">
      <c r="B224" s="25">
        <v>221</v>
      </c>
      <c r="C224" s="25">
        <v>4.0639908086695105E-2</v>
      </c>
      <c r="D224" s="23">
        <v>1215.9286803143229</v>
      </c>
      <c r="E224" s="39">
        <v>1291.3780816169251</v>
      </c>
      <c r="F224" s="15">
        <v>75.449401302602155</v>
      </c>
    </row>
    <row r="225" spans="2:6" x14ac:dyDescent="0.25">
      <c r="B225" s="25">
        <v>222</v>
      </c>
      <c r="C225" s="25">
        <v>5.4667443851867857E-2</v>
      </c>
      <c r="D225" s="23">
        <v>1231.4168598421234</v>
      </c>
      <c r="E225" s="39">
        <v>1328.3971660096793</v>
      </c>
      <c r="F225" s="15">
        <v>96.980306167555909</v>
      </c>
    </row>
    <row r="226" spans="2:6" x14ac:dyDescent="0.25">
      <c r="B226" s="25">
        <v>223</v>
      </c>
      <c r="C226" s="25">
        <v>3.1080765305167801E-2</v>
      </c>
      <c r="D226" s="23">
        <v>1205.8873891911282</v>
      </c>
      <c r="E226" s="39">
        <v>1266.8186786718672</v>
      </c>
      <c r="F226" s="15">
        <v>60.931289480738997</v>
      </c>
    </row>
    <row r="227" spans="2:6" x14ac:dyDescent="0.25">
      <c r="B227" s="25">
        <v>224</v>
      </c>
      <c r="C227" s="25">
        <v>4.6130660552577293E-2</v>
      </c>
      <c r="D227" s="23">
        <v>1221.8859893120591</v>
      </c>
      <c r="E227" s="39">
        <v>1305.7304859579592</v>
      </c>
      <c r="F227" s="15">
        <v>83.844496645900108</v>
      </c>
    </row>
    <row r="228" spans="2:6" x14ac:dyDescent="0.25">
      <c r="B228" s="25">
        <v>225</v>
      </c>
      <c r="C228" s="25">
        <v>5.4526670825145757E-2</v>
      </c>
      <c r="D228" s="23">
        <v>1231.2570765051121</v>
      </c>
      <c r="E228" s="39">
        <v>1328.0199335984389</v>
      </c>
      <c r="F228" s="15">
        <v>96.762857093326829</v>
      </c>
    </row>
    <row r="229" spans="2:6" x14ac:dyDescent="0.25">
      <c r="B229" s="25">
        <v>226</v>
      </c>
      <c r="C229" s="25">
        <v>4.2858323243524038E-2</v>
      </c>
      <c r="D229" s="23">
        <v>1218.3191258010095</v>
      </c>
      <c r="E229" s="39">
        <v>1297.1553880022889</v>
      </c>
      <c r="F229" s="15">
        <v>78.836262201279396</v>
      </c>
    </row>
    <row r="230" spans="2:6" x14ac:dyDescent="0.25">
      <c r="B230" s="25">
        <v>227</v>
      </c>
      <c r="C230" s="25">
        <v>4.5387253401782665E-2</v>
      </c>
      <c r="D230" s="23">
        <v>1221.071425326292</v>
      </c>
      <c r="E230" s="39">
        <v>1303.7768553636975</v>
      </c>
      <c r="F230" s="15">
        <v>82.705430037405449</v>
      </c>
    </row>
    <row r="231" spans="2:6" x14ac:dyDescent="0.25">
      <c r="B231" s="25">
        <v>228</v>
      </c>
      <c r="C231" s="25">
        <v>6.5549768283507073E-2</v>
      </c>
      <c r="D231" s="23">
        <v>1244.029646301178</v>
      </c>
      <c r="E231" s="39">
        <v>1357.9064022823177</v>
      </c>
      <c r="F231" s="15">
        <v>113.87675598113969</v>
      </c>
    </row>
    <row r="232" spans="2:6" x14ac:dyDescent="0.25">
      <c r="B232" s="25">
        <v>229</v>
      </c>
      <c r="C232" s="25">
        <v>4.5644541311096916E-2</v>
      </c>
      <c r="D232" s="23">
        <v>1221.3530583380161</v>
      </c>
      <c r="E232" s="39">
        <v>1304.4526244423851</v>
      </c>
      <c r="F232" s="15">
        <v>83.099566104368932</v>
      </c>
    </row>
    <row r="233" spans="2:6" x14ac:dyDescent="0.25">
      <c r="B233" s="25">
        <v>230</v>
      </c>
      <c r="C233" s="25">
        <v>4.9190297929664513E-2</v>
      </c>
      <c r="D233" s="23">
        <v>1225.2646131635706</v>
      </c>
      <c r="E233" s="39">
        <v>1313.8052667188831</v>
      </c>
      <c r="F233" s="15">
        <v>88.540653555312474</v>
      </c>
    </row>
    <row r="234" spans="2:6" x14ac:dyDescent="0.25">
      <c r="B234" s="25">
        <v>231</v>
      </c>
      <c r="C234" s="25">
        <v>4.8045038675392747E-2</v>
      </c>
      <c r="D234" s="23">
        <v>1223.995042926256</v>
      </c>
      <c r="E234" s="39">
        <v>1310.7763360584338</v>
      </c>
      <c r="F234" s="15">
        <v>86.78129313217778</v>
      </c>
    </row>
    <row r="235" spans="2:6" x14ac:dyDescent="0.25">
      <c r="B235" s="25">
        <v>232</v>
      </c>
      <c r="C235" s="25">
        <v>3.7001092960948175E-2</v>
      </c>
      <c r="D235" s="23">
        <v>1212.0564675322166</v>
      </c>
      <c r="E235" s="39">
        <v>1281.9649551891027</v>
      </c>
      <c r="F235" s="15">
        <v>69.908487656886109</v>
      </c>
    </row>
    <row r="236" spans="2:6" x14ac:dyDescent="0.25">
      <c r="B236" s="25">
        <v>233</v>
      </c>
      <c r="C236" s="25">
        <v>4.9267999130469906E-2</v>
      </c>
      <c r="D236" s="23">
        <v>1225.3509605630838</v>
      </c>
      <c r="E236" s="39">
        <v>1314.0110462458842</v>
      </c>
      <c r="F236" s="15">
        <v>88.6600856828004</v>
      </c>
    </row>
    <row r="237" spans="2:6" x14ac:dyDescent="0.25">
      <c r="B237" s="25">
        <v>234</v>
      </c>
      <c r="C237" s="25">
        <v>4.3053006835812105E-2</v>
      </c>
      <c r="D237" s="23">
        <v>1218.5299754696621</v>
      </c>
      <c r="E237" s="39">
        <v>1297.6637832754479</v>
      </c>
      <c r="F237" s="15">
        <v>79.133807805785864</v>
      </c>
    </row>
    <row r="238" spans="2:6" x14ac:dyDescent="0.25">
      <c r="B238" s="25">
        <v>235</v>
      </c>
      <c r="C238" s="25">
        <v>4.0186385996100256E-2</v>
      </c>
      <c r="D238" s="23">
        <v>1215.4427541814714</v>
      </c>
      <c r="E238" s="39">
        <v>1290.2005884633859</v>
      </c>
      <c r="F238" s="15">
        <v>74.757834281914484</v>
      </c>
    </row>
    <row r="239" spans="2:6" x14ac:dyDescent="0.25">
      <c r="B239" s="25">
        <v>236</v>
      </c>
      <c r="C239" s="25">
        <v>5.1605684199367334E-2</v>
      </c>
      <c r="D239" s="23">
        <v>1227.9613383638002</v>
      </c>
      <c r="E239" s="39">
        <v>1320.2185845422332</v>
      </c>
      <c r="F239" s="15">
        <v>92.257246178432979</v>
      </c>
    </row>
    <row r="240" spans="2:6" x14ac:dyDescent="0.25">
      <c r="B240" s="25">
        <v>237</v>
      </c>
      <c r="C240" s="25">
        <v>6.5409112276964387E-2</v>
      </c>
      <c r="D240" s="23">
        <v>1243.8633709948633</v>
      </c>
      <c r="E240" s="39">
        <v>1357.5206327051158</v>
      </c>
      <c r="F240" s="15">
        <v>113.65726171025244</v>
      </c>
    </row>
    <row r="241" spans="2:6" x14ac:dyDescent="0.25">
      <c r="B241" s="25">
        <v>238</v>
      </c>
      <c r="C241" s="25">
        <v>4.8358185757243974E-2</v>
      </c>
      <c r="D241" s="23">
        <v>1224.3415978477076</v>
      </c>
      <c r="E241" s="39">
        <v>1311.6037685536899</v>
      </c>
      <c r="F241" s="15">
        <v>87.262170705982271</v>
      </c>
    </row>
    <row r="242" spans="2:6" x14ac:dyDescent="0.25">
      <c r="B242" s="25">
        <v>239</v>
      </c>
      <c r="C242" s="25">
        <v>5.0613572857790189E-2</v>
      </c>
      <c r="D242" s="23">
        <v>1226.8505293149644</v>
      </c>
      <c r="E242" s="39">
        <v>1317.580202260373</v>
      </c>
      <c r="F242" s="15">
        <v>90.729672945408538</v>
      </c>
    </row>
    <row r="243" spans="2:6" x14ac:dyDescent="0.25">
      <c r="B243" s="25">
        <v>240</v>
      </c>
      <c r="C243" s="25">
        <v>4.7054770110550655E-2</v>
      </c>
      <c r="D243" s="23">
        <v>1222.9020189905436</v>
      </c>
      <c r="E243" s="39">
        <v>1308.1635296101495</v>
      </c>
      <c r="F243" s="15">
        <v>85.261510619605815</v>
      </c>
    </row>
    <row r="244" spans="2:6" x14ac:dyDescent="0.25">
      <c r="B244" s="25">
        <v>241</v>
      </c>
      <c r="C244" s="25">
        <v>5.4921653722391529E-2</v>
      </c>
      <c r="D244" s="23">
        <v>1231.7056193393557</v>
      </c>
      <c r="E244" s="39">
        <v>1329.0786698644793</v>
      </c>
      <c r="F244" s="15">
        <v>97.373050525123517</v>
      </c>
    </row>
    <row r="245" spans="2:6" x14ac:dyDescent="0.25">
      <c r="B245" s="25">
        <v>242</v>
      </c>
      <c r="C245" s="25">
        <v>5.8019408861610472E-2</v>
      </c>
      <c r="D245" s="23">
        <v>1235.2471229936255</v>
      </c>
      <c r="E245" s="39">
        <v>1337.4135397995876</v>
      </c>
      <c r="F245" s="15">
        <v>102.16641680596217</v>
      </c>
    </row>
    <row r="246" spans="2:6" x14ac:dyDescent="0.25">
      <c r="B246" s="25">
        <v>243</v>
      </c>
      <c r="C246" s="25">
        <v>2.9771333092788749E-2</v>
      </c>
      <c r="D246" s="23">
        <v>1204.5450791257074</v>
      </c>
      <c r="E246" s="39">
        <v>1263.497062684098</v>
      </c>
      <c r="F246" s="15">
        <v>58.951983558390566</v>
      </c>
    </row>
    <row r="247" spans="2:6" x14ac:dyDescent="0.25">
      <c r="B247" s="25">
        <v>244</v>
      </c>
      <c r="C247" s="25">
        <v>5.0132565420678094E-2</v>
      </c>
      <c r="D247" s="23">
        <v>1226.3135470772793</v>
      </c>
      <c r="E247" s="39">
        <v>1316.3031038044214</v>
      </c>
      <c r="F247" s="15">
        <v>89.989556727142144</v>
      </c>
    </row>
    <row r="248" spans="2:6" x14ac:dyDescent="0.25">
      <c r="B248" s="25">
        <v>245</v>
      </c>
      <c r="C248" s="25">
        <v>2.7187559941900405E-2</v>
      </c>
      <c r="D248" s="23">
        <v>1201.9201784871084</v>
      </c>
      <c r="E248" s="39">
        <v>1256.9731188480887</v>
      </c>
      <c r="F248" s="15">
        <v>55.052940360980301</v>
      </c>
    </row>
    <row r="249" spans="2:6" x14ac:dyDescent="0.25">
      <c r="B249" s="25">
        <v>246</v>
      </c>
      <c r="C249" s="25">
        <v>5.3175728626406384E-2</v>
      </c>
      <c r="D249" s="23">
        <v>1229.728133655685</v>
      </c>
      <c r="E249" s="39">
        <v>1324.4056581411337</v>
      </c>
      <c r="F249" s="15">
        <v>94.677524485448657</v>
      </c>
    </row>
    <row r="250" spans="2:6" x14ac:dyDescent="0.25">
      <c r="B250" s="25">
        <v>247</v>
      </c>
      <c r="C250" s="25">
        <v>6.4145603075937738E-2</v>
      </c>
      <c r="D250" s="23">
        <v>1242.3735102776509</v>
      </c>
      <c r="E250" s="39">
        <v>1354.0603696792507</v>
      </c>
      <c r="F250" s="15">
        <v>111.6868594015998</v>
      </c>
    </row>
    <row r="251" spans="2:6" x14ac:dyDescent="0.25">
      <c r="B251" s="25">
        <v>248</v>
      </c>
      <c r="C251" s="25">
        <v>6.1150257425874287E-2</v>
      </c>
      <c r="D251" s="23">
        <v>1238.8688967449984</v>
      </c>
      <c r="E251" s="39">
        <v>1345.8939829436879</v>
      </c>
      <c r="F251" s="15">
        <v>107.02508619868945</v>
      </c>
    </row>
    <row r="252" spans="2:6" x14ac:dyDescent="0.25">
      <c r="B252" s="25">
        <v>249</v>
      </c>
      <c r="C252" s="25">
        <v>5.6054040698745033E-2</v>
      </c>
      <c r="D252" s="23">
        <v>1232.9953527927662</v>
      </c>
      <c r="E252" s="39">
        <v>1332.1190221339607</v>
      </c>
      <c r="F252" s="15">
        <v>99.1236693411945</v>
      </c>
    </row>
    <row r="253" spans="2:6" x14ac:dyDescent="0.25">
      <c r="B253" s="25">
        <v>250</v>
      </c>
      <c r="C253" s="25">
        <v>4.0742001863075292E-2</v>
      </c>
      <c r="D253" s="23">
        <v>1216.0381983590789</v>
      </c>
      <c r="E253" s="39">
        <v>1291.6433190593832</v>
      </c>
      <c r="F253" s="15">
        <v>75.605120700304269</v>
      </c>
    </row>
    <row r="254" spans="2:6" x14ac:dyDescent="0.25">
      <c r="B254" s="25">
        <v>251</v>
      </c>
      <c r="C254" s="25">
        <v>5.8637656493809198E-2</v>
      </c>
      <c r="D254" s="23">
        <v>1235.9589447786452</v>
      </c>
      <c r="E254" s="39">
        <v>1339.0836743424506</v>
      </c>
      <c r="F254" s="15">
        <v>103.12472956380543</v>
      </c>
    </row>
    <row r="255" spans="2:6" x14ac:dyDescent="0.25">
      <c r="B255" s="25">
        <v>252</v>
      </c>
      <c r="C255" s="25">
        <v>7.0933441007247286E-2</v>
      </c>
      <c r="D255" s="23">
        <v>1250.4569771161273</v>
      </c>
      <c r="E255" s="39">
        <v>1372.7570543124643</v>
      </c>
      <c r="F255" s="15">
        <v>122.30007719633704</v>
      </c>
    </row>
    <row r="256" spans="2:6" x14ac:dyDescent="0.25">
      <c r="B256" s="25">
        <v>253</v>
      </c>
      <c r="C256" s="25">
        <v>5.0569776410680223E-2</v>
      </c>
      <c r="D256" s="23">
        <v>1226.8015937114146</v>
      </c>
      <c r="E256" s="39">
        <v>1317.4638644623569</v>
      </c>
      <c r="F256" s="15">
        <v>90.662270750942298</v>
      </c>
    </row>
    <row r="257" spans="2:6" x14ac:dyDescent="0.25">
      <c r="B257" s="25">
        <v>254</v>
      </c>
      <c r="C257" s="25">
        <v>5.1841643450018467E-2</v>
      </c>
      <c r="D257" s="23">
        <v>1228.226170654088</v>
      </c>
      <c r="E257" s="39">
        <v>1320.8469329131904</v>
      </c>
      <c r="F257" s="15">
        <v>92.620762259102321</v>
      </c>
    </row>
    <row r="258" spans="2:6" x14ac:dyDescent="0.25">
      <c r="B258" s="25">
        <v>255</v>
      </c>
      <c r="C258" s="25">
        <v>5.1040617529677625E-2</v>
      </c>
      <c r="D258" s="23">
        <v>1227.3281308039545</v>
      </c>
      <c r="E258" s="39">
        <v>1318.7151622151111</v>
      </c>
      <c r="F258" s="15">
        <v>91.387031411156613</v>
      </c>
    </row>
    <row r="259" spans="2:6" x14ac:dyDescent="0.25">
      <c r="B259" s="25">
        <v>256</v>
      </c>
      <c r="C259" s="25">
        <v>5.3874220409012671E-2</v>
      </c>
      <c r="D259" s="23">
        <v>1230.5176555838286</v>
      </c>
      <c r="E259" s="39">
        <v>1326.2730563074215</v>
      </c>
      <c r="F259" s="15">
        <v>95.755400723592857</v>
      </c>
    </row>
    <row r="260" spans="2:6" x14ac:dyDescent="0.25">
      <c r="B260" s="25">
        <v>257</v>
      </c>
      <c r="C260" s="25">
        <v>5.1641092656505599E-2</v>
      </c>
      <c r="D260" s="23">
        <v>1228.0010638294034</v>
      </c>
      <c r="E260" s="39">
        <v>1320.3128548358927</v>
      </c>
      <c r="F260" s="15">
        <v>92.311791006489329</v>
      </c>
    </row>
    <row r="261" spans="2:6" x14ac:dyDescent="0.25">
      <c r="B261" s="25">
        <v>258</v>
      </c>
      <c r="C261" s="25">
        <v>5.7901661035442017E-2</v>
      </c>
      <c r="D261" s="23">
        <v>1235.1117420846178</v>
      </c>
      <c r="E261" s="39">
        <v>1337.0957069223643</v>
      </c>
      <c r="F261" s="15">
        <v>101.9839648377465</v>
      </c>
    </row>
    <row r="262" spans="2:6" x14ac:dyDescent="0.25">
      <c r="B262" s="25">
        <v>259</v>
      </c>
      <c r="C262" s="25">
        <v>5.0389179234831188E-2</v>
      </c>
      <c r="D262" s="23">
        <v>1226.5998949934781</v>
      </c>
      <c r="E262" s="39">
        <v>1316.9842574976803</v>
      </c>
      <c r="F262" s="15">
        <v>90.384362504202272</v>
      </c>
    </row>
    <row r="263" spans="2:6" x14ac:dyDescent="0.25">
      <c r="B263" s="25">
        <v>260</v>
      </c>
      <c r="C263" s="25">
        <v>5.8069389326741355E-2</v>
      </c>
      <c r="D263" s="23">
        <v>1235.3046064244945</v>
      </c>
      <c r="E263" s="39">
        <v>1337.5484747466555</v>
      </c>
      <c r="F263" s="15">
        <v>102.24386832216101</v>
      </c>
    </row>
    <row r="264" spans="2:6" x14ac:dyDescent="0.25">
      <c r="B264" s="25">
        <v>261</v>
      </c>
      <c r="C264" s="25">
        <v>6.7054072678877336E-2</v>
      </c>
      <c r="D264" s="23">
        <v>1245.8132132283565</v>
      </c>
      <c r="E264" s="39">
        <v>1362.0392728765453</v>
      </c>
      <c r="F264" s="15">
        <v>116.22605964818877</v>
      </c>
    </row>
    <row r="265" spans="2:6" x14ac:dyDescent="0.25">
      <c r="B265" s="25">
        <v>262</v>
      </c>
      <c r="C265" s="25">
        <v>5.1808168180110983E-2</v>
      </c>
      <c r="D265" s="23">
        <v>1228.1885841865092</v>
      </c>
      <c r="E265" s="39">
        <v>1320.7577700318041</v>
      </c>
      <c r="F265" s="15">
        <v>92.569185845294896</v>
      </c>
    </row>
    <row r="266" spans="2:6" x14ac:dyDescent="0.25">
      <c r="B266" s="25">
        <v>263</v>
      </c>
      <c r="C266" s="25">
        <v>6.0425376441683276E-2</v>
      </c>
      <c r="D266" s="23">
        <v>1238.0265767617411</v>
      </c>
      <c r="E266" s="39">
        <v>1343.9254743769625</v>
      </c>
      <c r="F266" s="15">
        <v>105.89889761522136</v>
      </c>
    </row>
    <row r="267" spans="2:6" x14ac:dyDescent="0.25">
      <c r="B267" s="25">
        <v>264</v>
      </c>
      <c r="C267" s="25">
        <v>4.9368551215062603E-2</v>
      </c>
      <c r="D267" s="23">
        <v>1225.4627415535626</v>
      </c>
      <c r="E267" s="39">
        <v>1314.2773953458598</v>
      </c>
      <c r="F267" s="15">
        <v>88.814653792297122</v>
      </c>
    </row>
    <row r="268" spans="2:6" x14ac:dyDescent="0.25">
      <c r="B268" s="25">
        <v>265</v>
      </c>
      <c r="C268" s="25">
        <v>5.4249168666564929E-2</v>
      </c>
      <c r="D268" s="23">
        <v>1230.9423549350934</v>
      </c>
      <c r="E268" s="39">
        <v>1327.2766433666948</v>
      </c>
      <c r="F268" s="15">
        <v>96.334288431601408</v>
      </c>
    </row>
    <row r="269" spans="2:6" x14ac:dyDescent="0.25">
      <c r="B269" s="25">
        <v>266</v>
      </c>
      <c r="C269" s="25">
        <v>5.6122140517831889E-2</v>
      </c>
      <c r="D269" s="23">
        <v>1233.0730942295686</v>
      </c>
      <c r="E269" s="39">
        <v>1332.3021014624051</v>
      </c>
      <c r="F269" s="15">
        <v>99.229007232836466</v>
      </c>
    </row>
    <row r="270" spans="2:6" x14ac:dyDescent="0.25">
      <c r="B270" s="25">
        <v>267</v>
      </c>
      <c r="C270" s="25">
        <v>5.1468627567217977E-2</v>
      </c>
      <c r="D270" s="23">
        <v>1227.8076241299104</v>
      </c>
      <c r="E270" s="39">
        <v>1319.8537586567738</v>
      </c>
      <c r="F270" s="15">
        <v>92.046134526863398</v>
      </c>
    </row>
    <row r="271" spans="2:6" x14ac:dyDescent="0.25">
      <c r="B271" s="25">
        <v>268</v>
      </c>
      <c r="C271" s="25">
        <v>6.0934977465004071E-2</v>
      </c>
      <c r="D271" s="23">
        <v>1238.61850210546</v>
      </c>
      <c r="E271" s="39">
        <v>1345.3090453797327</v>
      </c>
      <c r="F271" s="15">
        <v>106.69054327427261</v>
      </c>
    </row>
    <row r="272" spans="2:6" x14ac:dyDescent="0.25">
      <c r="B272" s="25">
        <v>269</v>
      </c>
      <c r="C272" s="25">
        <v>5.0855153132118566E-2</v>
      </c>
      <c r="D272" s="23">
        <v>1227.1206102215112</v>
      </c>
      <c r="E272" s="39">
        <v>1318.2221209067718</v>
      </c>
      <c r="F272" s="15">
        <v>91.101510685260564</v>
      </c>
    </row>
    <row r="273" spans="2:6" x14ac:dyDescent="0.25">
      <c r="B273" s="25">
        <v>270</v>
      </c>
      <c r="C273" s="25">
        <v>4.7511616322995047E-2</v>
      </c>
      <c r="D273" s="23">
        <v>1223.4057237325294</v>
      </c>
      <c r="E273" s="39">
        <v>1309.3681940915053</v>
      </c>
      <c r="F273" s="15">
        <v>85.962470358975906</v>
      </c>
    </row>
    <row r="274" spans="2:6" x14ac:dyDescent="0.25">
      <c r="B274" s="25">
        <v>271</v>
      </c>
      <c r="C274" s="25">
        <v>5.6669876091934912E-2</v>
      </c>
      <c r="D274" s="23">
        <v>1233.6991162085565</v>
      </c>
      <c r="E274" s="39">
        <v>1333.7756121074638</v>
      </c>
      <c r="F274" s="15">
        <v>100.0764958989073</v>
      </c>
    </row>
    <row r="275" spans="2:6" x14ac:dyDescent="0.25">
      <c r="B275" s="25">
        <v>272</v>
      </c>
      <c r="C275" s="25">
        <v>6.1967928701031613E-2</v>
      </c>
      <c r="D275" s="23">
        <v>1239.821760738643</v>
      </c>
      <c r="E275" s="39">
        <v>1348.1181166116348</v>
      </c>
      <c r="F275" s="15">
        <v>108.29635587299185</v>
      </c>
    </row>
    <row r="276" spans="2:6" x14ac:dyDescent="0.25">
      <c r="B276" s="25">
        <v>273</v>
      </c>
      <c r="C276" s="25">
        <v>5.255962518558558E-2</v>
      </c>
      <c r="D276" s="23">
        <v>1229.0335237599895</v>
      </c>
      <c r="E276" s="39">
        <v>1322.7608859544982</v>
      </c>
      <c r="F276" s="15">
        <v>93.727362194508714</v>
      </c>
    </row>
    <row r="277" spans="2:6" x14ac:dyDescent="0.25">
      <c r="B277" s="25">
        <v>274</v>
      </c>
      <c r="C277" s="25">
        <v>6.0805040675541315E-2</v>
      </c>
      <c r="D277" s="23">
        <v>1238.4674679206701</v>
      </c>
      <c r="E277" s="39">
        <v>1344.9561234232974</v>
      </c>
      <c r="F277" s="15">
        <v>106.48865550262735</v>
      </c>
    </row>
    <row r="278" spans="2:6" x14ac:dyDescent="0.25">
      <c r="B278" s="25">
        <v>275</v>
      </c>
      <c r="C278" s="25">
        <v>3.2760222189295488E-2</v>
      </c>
      <c r="D278" s="23">
        <v>1207.6208016986043</v>
      </c>
      <c r="E278" s="39">
        <v>1271.0940012183078</v>
      </c>
      <c r="F278" s="15">
        <v>63.473199519703485</v>
      </c>
    </row>
    <row r="279" spans="2:6" x14ac:dyDescent="0.25">
      <c r="B279" s="25">
        <v>276</v>
      </c>
      <c r="C279" s="25">
        <v>3.1496726586203561E-2</v>
      </c>
      <c r="D279" s="23">
        <v>1206.3154819263978</v>
      </c>
      <c r="E279" s="39">
        <v>1267.8759969994078</v>
      </c>
      <c r="F279" s="15">
        <v>61.560515073010038</v>
      </c>
    </row>
    <row r="280" spans="2:6" x14ac:dyDescent="0.25">
      <c r="B280" s="25">
        <v>277</v>
      </c>
      <c r="C280" s="25">
        <v>4.0089333927164392E-2</v>
      </c>
      <c r="D280" s="23">
        <v>1215.3388900113828</v>
      </c>
      <c r="E280" s="39">
        <v>1289.9487677932198</v>
      </c>
      <c r="F280" s="15">
        <v>74.609877781836985</v>
      </c>
    </row>
    <row r="281" spans="2:6" x14ac:dyDescent="0.25">
      <c r="B281" s="25">
        <v>278</v>
      </c>
      <c r="C281" s="25">
        <v>4.2201916580979777E-2</v>
      </c>
      <c r="D281" s="23">
        <v>1217.6094820395717</v>
      </c>
      <c r="E281" s="39">
        <v>1295.4429051551265</v>
      </c>
      <c r="F281" s="15">
        <v>77.833423115554751</v>
      </c>
    </row>
    <row r="282" spans="2:6" x14ac:dyDescent="0.25">
      <c r="B282" s="25">
        <v>279</v>
      </c>
      <c r="C282" s="25">
        <v>6.8769805019834929E-2</v>
      </c>
      <c r="D282" s="23">
        <v>1247.8591790998501</v>
      </c>
      <c r="E282" s="39">
        <v>1366.7688332427322</v>
      </c>
      <c r="F282" s="15">
        <v>118.90965414288212</v>
      </c>
    </row>
    <row r="283" spans="2:6" x14ac:dyDescent="0.25">
      <c r="B283" s="25">
        <v>280</v>
      </c>
      <c r="C283" s="25">
        <v>5.3395586885159059E-2</v>
      </c>
      <c r="D283" s="23">
        <v>1229.9764127552016</v>
      </c>
      <c r="E283" s="39">
        <v>1324.9931361093611</v>
      </c>
      <c r="F283" s="15">
        <v>95.016723354159467</v>
      </c>
    </row>
    <row r="284" spans="2:6" x14ac:dyDescent="0.25">
      <c r="B284" s="25">
        <v>281</v>
      </c>
      <c r="C284" s="25">
        <v>3.9069962641003986E-2</v>
      </c>
      <c r="D284" s="23">
        <v>1214.2505763601991</v>
      </c>
      <c r="E284" s="39">
        <v>1287.3071879062766</v>
      </c>
      <c r="F284" s="15">
        <v>73.05661154607742</v>
      </c>
    </row>
    <row r="285" spans="2:6" x14ac:dyDescent="0.25">
      <c r="B285" s="25">
        <v>282</v>
      </c>
      <c r="C285" s="25">
        <v>5.2122787667519425E-2</v>
      </c>
      <c r="D285" s="23">
        <v>1228.5420388435512</v>
      </c>
      <c r="E285" s="39">
        <v>1321.5960316454946</v>
      </c>
      <c r="F285" s="15">
        <v>93.053992801943423</v>
      </c>
    </row>
    <row r="286" spans="2:6" x14ac:dyDescent="0.25">
      <c r="B286" s="25">
        <v>283</v>
      </c>
      <c r="C286" s="25">
        <v>4.2125810498636236E-2</v>
      </c>
      <c r="D286" s="23">
        <v>1217.5273302459254</v>
      </c>
      <c r="E286" s="39">
        <v>1295.2445188871984</v>
      </c>
      <c r="F286" s="15">
        <v>77.717188641272969</v>
      </c>
    </row>
    <row r="287" spans="2:6" x14ac:dyDescent="0.25">
      <c r="B287" s="25">
        <v>284</v>
      </c>
      <c r="C287" s="25">
        <v>5.6689829896610276E-2</v>
      </c>
      <c r="D287" s="23">
        <v>1233.7219467143541</v>
      </c>
      <c r="E287" s="39">
        <v>1333.8293244613612</v>
      </c>
      <c r="F287" s="15">
        <v>100.10737774700715</v>
      </c>
    </row>
    <row r="288" spans="2:6" x14ac:dyDescent="0.25">
      <c r="B288" s="25">
        <v>285</v>
      </c>
      <c r="C288" s="25">
        <v>6.0511963060582562E-2</v>
      </c>
      <c r="D288" s="23">
        <v>1238.1270720273019</v>
      </c>
      <c r="E288" s="39">
        <v>1344.1604519533903</v>
      </c>
      <c r="F288" s="15">
        <v>106.0333799260884</v>
      </c>
    </row>
    <row r="289" spans="2:6" x14ac:dyDescent="0.25">
      <c r="B289" s="25">
        <v>286</v>
      </c>
      <c r="C289" s="25">
        <v>5.8168211822969676E-2</v>
      </c>
      <c r="D289" s="23">
        <v>1235.4182959475938</v>
      </c>
      <c r="E289" s="39">
        <v>1337.8153137751497</v>
      </c>
      <c r="F289" s="15">
        <v>102.39701782755583</v>
      </c>
    </row>
    <row r="290" spans="2:6" x14ac:dyDescent="0.25">
      <c r="B290" s="25">
        <v>287</v>
      </c>
      <c r="C290" s="25">
        <v>4.7444786776926803E-2</v>
      </c>
      <c r="D290" s="23">
        <v>1223.3319810553169</v>
      </c>
      <c r="E290" s="39">
        <v>1309.1918936435966</v>
      </c>
      <c r="F290" s="15">
        <v>85.859912588279713</v>
      </c>
    </row>
    <row r="291" spans="2:6" x14ac:dyDescent="0.25">
      <c r="B291" s="25">
        <v>288</v>
      </c>
      <c r="C291" s="25">
        <v>5.5287718351978536E-2</v>
      </c>
      <c r="D291" s="23">
        <v>1232.12193414123</v>
      </c>
      <c r="E291" s="39">
        <v>1330.0607028274612</v>
      </c>
      <c r="F291" s="15">
        <v>97.938768686231242</v>
      </c>
    </row>
    <row r="292" spans="2:6" x14ac:dyDescent="0.25">
      <c r="B292" s="25">
        <v>289</v>
      </c>
      <c r="C292" s="25">
        <v>7.1819707508956693E-2</v>
      </c>
      <c r="D292" s="23">
        <v>1251.5267656181188</v>
      </c>
      <c r="E292" s="39">
        <v>1375.217648274707</v>
      </c>
      <c r="F292" s="15">
        <v>123.6908826565882</v>
      </c>
    </row>
    <row r="293" spans="2:6" x14ac:dyDescent="0.25">
      <c r="B293" s="25">
        <v>290</v>
      </c>
      <c r="C293" s="25">
        <v>4.2936183500804602E-2</v>
      </c>
      <c r="D293" s="23">
        <v>1218.4034307410097</v>
      </c>
      <c r="E293" s="39">
        <v>1297.3586847961353</v>
      </c>
      <c r="F293" s="15">
        <v>78.955254055125579</v>
      </c>
    </row>
    <row r="294" spans="2:6" x14ac:dyDescent="0.25">
      <c r="B294" s="25">
        <v>291</v>
      </c>
      <c r="C294" s="25">
        <v>5.3099878740891102E-2</v>
      </c>
      <c r="D294" s="23">
        <v>1229.6425282086254</v>
      </c>
      <c r="E294" s="39">
        <v>1324.2030469242004</v>
      </c>
      <c r="F294" s="15">
        <v>94.560518715574972</v>
      </c>
    </row>
    <row r="295" spans="2:6" x14ac:dyDescent="0.25">
      <c r="B295" s="25">
        <v>292</v>
      </c>
      <c r="C295" s="25">
        <v>3.7959956288904924E-2</v>
      </c>
      <c r="D295" s="23">
        <v>1213.0709247491973</v>
      </c>
      <c r="E295" s="39">
        <v>1284.4377632013295</v>
      </c>
      <c r="F295" s="15">
        <v>71.366838452132242</v>
      </c>
    </row>
    <row r="296" spans="2:6" x14ac:dyDescent="0.25">
      <c r="B296" s="25">
        <v>293</v>
      </c>
      <c r="C296" s="25">
        <v>4.4510799546612204E-2</v>
      </c>
      <c r="D296" s="23">
        <v>1220.1142816604427</v>
      </c>
      <c r="E296" s="39">
        <v>1301.47777111848</v>
      </c>
      <c r="F296" s="15">
        <v>81.363489458037293</v>
      </c>
    </row>
    <row r="297" spans="2:6" x14ac:dyDescent="0.25">
      <c r="B297" s="25">
        <v>294</v>
      </c>
      <c r="C297" s="25">
        <v>5.2763850000349367E-2</v>
      </c>
      <c r="D297" s="23">
        <v>1229.263586012743</v>
      </c>
      <c r="E297" s="39">
        <v>1323.3058464199248</v>
      </c>
      <c r="F297" s="15">
        <v>94.042260407181857</v>
      </c>
    </row>
    <row r="298" spans="2:6" x14ac:dyDescent="0.25">
      <c r="B298" s="25">
        <v>295</v>
      </c>
      <c r="C298" s="25">
        <v>4.8950253704848658E-2</v>
      </c>
      <c r="D298" s="23">
        <v>1224.9980282056715</v>
      </c>
      <c r="E298" s="39">
        <v>1313.1697707147309</v>
      </c>
      <c r="F298" s="15">
        <v>88.171742509059413</v>
      </c>
    </row>
    <row r="299" spans="2:6" x14ac:dyDescent="0.25">
      <c r="B299" s="25">
        <v>296</v>
      </c>
      <c r="C299" s="25">
        <v>5.0899145101061222E-2</v>
      </c>
      <c r="D299" s="23">
        <v>1227.1698200792712</v>
      </c>
      <c r="E299" s="39">
        <v>1318.3390515973131</v>
      </c>
      <c r="F299" s="15">
        <v>91.169231518041897</v>
      </c>
    </row>
    <row r="300" spans="2:6" x14ac:dyDescent="0.25">
      <c r="B300" s="25">
        <v>297</v>
      </c>
      <c r="C300" s="25">
        <v>4.4076542470281796E-2</v>
      </c>
      <c r="D300" s="23">
        <v>1219.6413313178825</v>
      </c>
      <c r="E300" s="39">
        <v>1300.3403220151658</v>
      </c>
      <c r="F300" s="15">
        <v>80.698990697283307</v>
      </c>
    </row>
    <row r="301" spans="2:6" x14ac:dyDescent="0.25">
      <c r="B301" s="25">
        <v>298</v>
      </c>
      <c r="C301" s="25">
        <v>4.6024611469824526E-2</v>
      </c>
      <c r="D301" s="23">
        <v>1221.7696372917294</v>
      </c>
      <c r="E301" s="39">
        <v>1305.4515960343078</v>
      </c>
      <c r="F301" s="15">
        <v>83.681958742578445</v>
      </c>
    </row>
    <row r="302" spans="2:6" x14ac:dyDescent="0.25">
      <c r="B302" s="25">
        <v>299</v>
      </c>
      <c r="C302" s="25">
        <v>6.1552261475495147E-2</v>
      </c>
      <c r="D302" s="23">
        <v>1239.3370075706459</v>
      </c>
      <c r="E302" s="39">
        <v>1346.9869851679664</v>
      </c>
      <c r="F302" s="15">
        <v>107.64997759732046</v>
      </c>
    </row>
    <row r="303" spans="2:6" x14ac:dyDescent="0.25">
      <c r="B303" s="25">
        <v>300</v>
      </c>
      <c r="C303" s="25">
        <v>2.672862347926418E-2</v>
      </c>
      <c r="D303" s="23">
        <v>1201.457247252828</v>
      </c>
      <c r="E303" s="39">
        <v>1255.8185293106696</v>
      </c>
      <c r="F303" s="15">
        <v>54.361282057841663</v>
      </c>
    </row>
    <row r="304" spans="2:6" x14ac:dyDescent="0.25">
      <c r="B304" s="25">
        <v>301</v>
      </c>
      <c r="C304" s="25">
        <v>5.8628138727598124E-2</v>
      </c>
      <c r="D304" s="23">
        <v>1235.9479738682348</v>
      </c>
      <c r="E304" s="39">
        <v>1339.0579462560722</v>
      </c>
      <c r="F304" s="15">
        <v>103.10997238783739</v>
      </c>
    </row>
    <row r="305" spans="2:6" x14ac:dyDescent="0.25">
      <c r="B305" s="25">
        <v>302</v>
      </c>
      <c r="C305" s="25">
        <v>5.2427763908909623E-2</v>
      </c>
      <c r="D305" s="23">
        <v>1228.8850780191581</v>
      </c>
      <c r="E305" s="39">
        <v>1322.4091522294332</v>
      </c>
      <c r="F305" s="15">
        <v>93.524074210275103</v>
      </c>
    </row>
    <row r="306" spans="2:6" x14ac:dyDescent="0.25">
      <c r="B306" s="25">
        <v>303</v>
      </c>
      <c r="C306" s="25">
        <v>4.5508355641716937E-2</v>
      </c>
      <c r="D306" s="23">
        <v>1221.2039493283482</v>
      </c>
      <c r="E306" s="39">
        <v>1304.0948829112976</v>
      </c>
      <c r="F306" s="15">
        <v>82.890933582949401</v>
      </c>
    </row>
    <row r="307" spans="2:6" x14ac:dyDescent="0.25">
      <c r="B307" s="25">
        <v>304</v>
      </c>
      <c r="C307" s="25">
        <v>6.7570144624200856E-2</v>
      </c>
      <c r="D307" s="23">
        <v>1246.427304483062</v>
      </c>
      <c r="E307" s="39">
        <v>1363.4600973187389</v>
      </c>
      <c r="F307" s="15">
        <v>117.0327928356769</v>
      </c>
    </row>
    <row r="308" spans="2:6" x14ac:dyDescent="0.25">
      <c r="B308" s="25">
        <v>305</v>
      </c>
      <c r="C308" s="25">
        <v>6.3144874703383452E-2</v>
      </c>
      <c r="D308" s="23">
        <v>1241.1983523707877</v>
      </c>
      <c r="E308" s="39">
        <v>1351.3262757576265</v>
      </c>
      <c r="F308" s="15">
        <v>110.1279233868388</v>
      </c>
    </row>
    <row r="309" spans="2:6" x14ac:dyDescent="0.25">
      <c r="B309" s="25">
        <v>306</v>
      </c>
      <c r="C309" s="25">
        <v>5.8310476203344952E-2</v>
      </c>
      <c r="D309" s="23">
        <v>1235.5820374311161</v>
      </c>
      <c r="E309" s="39">
        <v>1338.1995533380011</v>
      </c>
      <c r="F309" s="15">
        <v>102.61751590688505</v>
      </c>
    </row>
    <row r="310" spans="2:6" x14ac:dyDescent="0.25">
      <c r="B310" s="25">
        <v>307</v>
      </c>
      <c r="C310" s="25">
        <v>6.3076790167010635E-2</v>
      </c>
      <c r="D310" s="23">
        <v>1241.1185564951406</v>
      </c>
      <c r="E310" s="39">
        <v>1351.1404711488929</v>
      </c>
      <c r="F310" s="15">
        <v>110.02191465375222</v>
      </c>
    </row>
    <row r="311" spans="2:6" x14ac:dyDescent="0.25">
      <c r="B311" s="25">
        <v>308</v>
      </c>
      <c r="C311" s="25">
        <v>4.3373133549524323E-2</v>
      </c>
      <c r="D311" s="23">
        <v>1218.8770588227051</v>
      </c>
      <c r="E311" s="39">
        <v>1298.5002470399295</v>
      </c>
      <c r="F311" s="15">
        <v>79.623188217224424</v>
      </c>
    </row>
    <row r="312" spans="2:6" x14ac:dyDescent="0.25">
      <c r="B312" s="25">
        <v>309</v>
      </c>
      <c r="C312" s="25">
        <v>5.8436609576059437E-2</v>
      </c>
      <c r="D312" s="23">
        <v>1235.7272862840464</v>
      </c>
      <c r="E312" s="39">
        <v>1338.5403230274378</v>
      </c>
      <c r="F312" s="15">
        <v>102.81303674339142</v>
      </c>
    </row>
    <row r="313" spans="2:6" x14ac:dyDescent="0.25">
      <c r="B313" s="25">
        <v>310</v>
      </c>
      <c r="C313" s="25">
        <v>5.6920038784141681E-2</v>
      </c>
      <c r="D313" s="23">
        <v>1233.9854701364243</v>
      </c>
      <c r="E313" s="39">
        <v>1334.4491760814906</v>
      </c>
      <c r="F313" s="15">
        <v>100.46370594506629</v>
      </c>
    </row>
    <row r="314" spans="2:6" x14ac:dyDescent="0.25">
      <c r="B314" s="25">
        <v>311</v>
      </c>
      <c r="C314" s="25">
        <v>3.5566055376797703E-2</v>
      </c>
      <c r="D314" s="23">
        <v>1210.5461652689478</v>
      </c>
      <c r="E314" s="39">
        <v>1278.2743832944209</v>
      </c>
      <c r="F314" s="15">
        <v>67.728218025473097</v>
      </c>
    </row>
    <row r="315" spans="2:6" x14ac:dyDescent="0.25">
      <c r="B315" s="25">
        <v>312</v>
      </c>
      <c r="C315" s="25">
        <v>3.9920802674081102E-2</v>
      </c>
      <c r="D315" s="23">
        <v>1215.1586319894209</v>
      </c>
      <c r="E315" s="39">
        <v>1289.5116131867264</v>
      </c>
      <c r="F315" s="15">
        <v>74.352981197305553</v>
      </c>
    </row>
    <row r="316" spans="2:6" x14ac:dyDescent="0.25">
      <c r="B316" s="25">
        <v>313</v>
      </c>
      <c r="C316" s="25">
        <v>5.9379374887834006E-2</v>
      </c>
      <c r="D316" s="23">
        <v>1236.8151161772846</v>
      </c>
      <c r="E316" s="39">
        <v>1341.0902745297508</v>
      </c>
      <c r="F316" s="15">
        <v>104.27515835246618</v>
      </c>
    </row>
    <row r="317" spans="2:6" x14ac:dyDescent="0.25">
      <c r="B317" s="25">
        <v>314</v>
      </c>
      <c r="C317" s="25">
        <v>6.2171545210170792E-2</v>
      </c>
      <c r="D317" s="23">
        <v>1240.0594907625862</v>
      </c>
      <c r="E317" s="39">
        <v>1348.6725702226051</v>
      </c>
      <c r="F317" s="15">
        <v>108.61307946001898</v>
      </c>
    </row>
    <row r="318" spans="2:6" x14ac:dyDescent="0.25">
      <c r="B318" s="25">
        <v>315</v>
      </c>
      <c r="C318" s="25">
        <v>5.128842719845271E-2</v>
      </c>
      <c r="D318" s="23">
        <v>1227.6056492784944</v>
      </c>
      <c r="E318" s="39">
        <v>1319.3742572708238</v>
      </c>
      <c r="F318" s="15">
        <v>91.768607992329407</v>
      </c>
    </row>
    <row r="319" spans="2:6" x14ac:dyDescent="0.25">
      <c r="B319" s="25">
        <v>316</v>
      </c>
      <c r="C319" s="25">
        <v>4.5527729173517918E-2</v>
      </c>
      <c r="D319" s="23">
        <v>1221.2251562109484</v>
      </c>
      <c r="E319" s="39">
        <v>1304.1457679175242</v>
      </c>
      <c r="F319" s="15">
        <v>82.920611706575755</v>
      </c>
    </row>
    <row r="320" spans="2:6" x14ac:dyDescent="0.25">
      <c r="B320" s="25">
        <v>317</v>
      </c>
      <c r="C320" s="25">
        <v>5.2820001113238382E-2</v>
      </c>
      <c r="D320" s="23">
        <v>1229.3268733597633</v>
      </c>
      <c r="E320" s="39">
        <v>1323.4557246503152</v>
      </c>
      <c r="F320" s="15">
        <v>94.128851290551893</v>
      </c>
    </row>
    <row r="321" spans="2:6" x14ac:dyDescent="0.25">
      <c r="B321" s="25">
        <v>318</v>
      </c>
      <c r="C321" s="25">
        <v>4.7704841627802155E-2</v>
      </c>
      <c r="D321" s="23">
        <v>1223.6190496993127</v>
      </c>
      <c r="E321" s="39">
        <v>1309.8780820199997</v>
      </c>
      <c r="F321" s="15">
        <v>86.259032320687083</v>
      </c>
    </row>
    <row r="322" spans="2:6" x14ac:dyDescent="0.25">
      <c r="B322" s="25">
        <v>319</v>
      </c>
      <c r="C322" s="25">
        <v>5.6407391262231647E-2</v>
      </c>
      <c r="D322" s="23">
        <v>1233.398951432785</v>
      </c>
      <c r="E322" s="39">
        <v>1333.0692615311023</v>
      </c>
      <c r="F322" s="15">
        <v>99.670310098317259</v>
      </c>
    </row>
    <row r="323" spans="2:6" x14ac:dyDescent="0.25">
      <c r="B323" s="25">
        <v>320</v>
      </c>
      <c r="C323" s="25">
        <v>5.0088066003055556E-2</v>
      </c>
      <c r="D323" s="23">
        <v>1226.263921274008</v>
      </c>
      <c r="E323" s="39">
        <v>1316.1850241493416</v>
      </c>
      <c r="F323" s="15">
        <v>89.921102875333645</v>
      </c>
    </row>
    <row r="324" spans="2:6" x14ac:dyDescent="0.25">
      <c r="B324" s="25">
        <v>321</v>
      </c>
      <c r="C324" s="25">
        <v>3.7922570369572646E-2</v>
      </c>
      <c r="D324" s="23">
        <v>1213.0312918152167</v>
      </c>
      <c r="E324" s="39">
        <v>1284.3412462533333</v>
      </c>
      <c r="F324" s="15">
        <v>71.30995443811662</v>
      </c>
    </row>
    <row r="325" spans="2:6" x14ac:dyDescent="0.25">
      <c r="B325" s="25">
        <v>322</v>
      </c>
      <c r="C325" s="25">
        <v>6.4722427620293038E-2</v>
      </c>
      <c r="D325" s="23">
        <v>1243.0528242335195</v>
      </c>
      <c r="E325" s="39">
        <v>1355.6389311122043</v>
      </c>
      <c r="F325" s="15">
        <v>112.58610687868486</v>
      </c>
    </row>
    <row r="326" spans="2:6" x14ac:dyDescent="0.25">
      <c r="B326" s="25">
        <v>323</v>
      </c>
      <c r="C326" s="25">
        <v>3.0276892361948006E-2</v>
      </c>
      <c r="D326" s="23">
        <v>1205.0623756457205</v>
      </c>
      <c r="E326" s="39">
        <v>1264.7782854332138</v>
      </c>
      <c r="F326" s="15">
        <v>59.715909787493274</v>
      </c>
    </row>
    <row r="327" spans="2:6" x14ac:dyDescent="0.25">
      <c r="B327" s="25">
        <v>324</v>
      </c>
      <c r="C327" s="25">
        <v>3.9383397266296055E-2</v>
      </c>
      <c r="D327" s="23">
        <v>1214.5847019268811</v>
      </c>
      <c r="E327" s="39">
        <v>1288.1187593487109</v>
      </c>
      <c r="F327" s="15">
        <v>73.534057421829857</v>
      </c>
    </row>
    <row r="328" spans="2:6" x14ac:dyDescent="0.25">
      <c r="B328" s="25">
        <v>325</v>
      </c>
      <c r="C328" s="25">
        <v>4.9093813124805964E-2</v>
      </c>
      <c r="D328" s="23">
        <v>1225.1574295082846</v>
      </c>
      <c r="E328" s="39">
        <v>1313.5497910378429</v>
      </c>
      <c r="F328" s="15">
        <v>88.392361529558229</v>
      </c>
    </row>
    <row r="329" spans="2:6" x14ac:dyDescent="0.25">
      <c r="B329" s="25">
        <v>326</v>
      </c>
      <c r="C329" s="25">
        <v>6.3569292442808623E-2</v>
      </c>
      <c r="D329" s="23">
        <v>1241.6962231999044</v>
      </c>
      <c r="E329" s="39">
        <v>1352.485125374265</v>
      </c>
      <c r="F329" s="15">
        <v>110.7889021743606</v>
      </c>
    </row>
    <row r="330" spans="2:6" x14ac:dyDescent="0.25">
      <c r="B330" s="25">
        <v>327</v>
      </c>
      <c r="C330" s="25">
        <v>7.1021816347568073E-2</v>
      </c>
      <c r="D330" s="23">
        <v>1250.5635047262053</v>
      </c>
      <c r="E330" s="39">
        <v>1373.0022151997939</v>
      </c>
      <c r="F330" s="15">
        <v>122.43871047358857</v>
      </c>
    </row>
    <row r="331" spans="2:6" x14ac:dyDescent="0.25">
      <c r="B331" s="25">
        <v>328</v>
      </c>
      <c r="C331" s="25">
        <v>5.0792054808424317E-2</v>
      </c>
      <c r="D331" s="23">
        <v>1227.0500428077512</v>
      </c>
      <c r="E331" s="39">
        <v>1318.0544252856992</v>
      </c>
      <c r="F331" s="15">
        <v>91.004382477947956</v>
      </c>
    </row>
    <row r="332" spans="2:6" x14ac:dyDescent="0.25">
      <c r="B332" s="25">
        <v>329</v>
      </c>
      <c r="C332" s="25">
        <v>3.783589913917107E-2</v>
      </c>
      <c r="D332" s="23">
        <v>1212.9394361309344</v>
      </c>
      <c r="E332" s="39">
        <v>1284.1175244281267</v>
      </c>
      <c r="F332" s="15">
        <v>71.178088297192289</v>
      </c>
    </row>
    <row r="333" spans="2:6" x14ac:dyDescent="0.25">
      <c r="B333" s="25">
        <v>330</v>
      </c>
      <c r="C333" s="25">
        <v>5.4358929341725315E-2</v>
      </c>
      <c r="D333" s="23">
        <v>1231.0667965594118</v>
      </c>
      <c r="E333" s="39">
        <v>1327.5705839780669</v>
      </c>
      <c r="F333" s="15">
        <v>96.503787418655065</v>
      </c>
    </row>
    <row r="334" spans="2:6" x14ac:dyDescent="0.25">
      <c r="B334" s="25">
        <v>331</v>
      </c>
      <c r="C334" s="25">
        <v>5.9818994306379568E-2</v>
      </c>
      <c r="D334" s="23">
        <v>1237.3236985353601</v>
      </c>
      <c r="E334" s="39">
        <v>1342.2810973918045</v>
      </c>
      <c r="F334" s="15">
        <v>104.95739885644434</v>
      </c>
    </row>
    <row r="335" spans="2:6" x14ac:dyDescent="0.25">
      <c r="B335" s="25">
        <v>332</v>
      </c>
      <c r="C335" s="25">
        <v>4.1571008055947434E-2</v>
      </c>
      <c r="D335" s="23">
        <v>1216.9292524443608</v>
      </c>
      <c r="E335" s="39">
        <v>1293.7993478264293</v>
      </c>
      <c r="F335" s="15">
        <v>76.870095382068484</v>
      </c>
    </row>
    <row r="336" spans="2:6" x14ac:dyDescent="0.25">
      <c r="B336" s="25">
        <v>333</v>
      </c>
      <c r="C336" s="25">
        <v>5.9768564258685028E-2</v>
      </c>
      <c r="D336" s="23">
        <v>1237.2653150281569</v>
      </c>
      <c r="E336" s="39">
        <v>1342.1444377954226</v>
      </c>
      <c r="F336" s="15">
        <v>104.8791227672657</v>
      </c>
    </row>
    <row r="337" spans="2:6" x14ac:dyDescent="0.25">
      <c r="B337" s="25">
        <v>334</v>
      </c>
      <c r="C337" s="25">
        <v>6.8503784024575992E-2</v>
      </c>
      <c r="D337" s="23">
        <v>1247.5411400831383</v>
      </c>
      <c r="E337" s="39">
        <v>1366.0344211530337</v>
      </c>
      <c r="F337" s="15">
        <v>118.49328106989537</v>
      </c>
    </row>
    <row r="338" spans="2:6" x14ac:dyDescent="0.25">
      <c r="B338" s="25">
        <v>335</v>
      </c>
      <c r="C338" s="25">
        <v>3.9253763523635715E-2</v>
      </c>
      <c r="D338" s="23">
        <v>1214.4464559203832</v>
      </c>
      <c r="E338" s="39">
        <v>1287.7830298970484</v>
      </c>
      <c r="F338" s="15">
        <v>73.33657397666525</v>
      </c>
    </row>
    <row r="339" spans="2:6" x14ac:dyDescent="0.25">
      <c r="B339" s="25">
        <v>336</v>
      </c>
      <c r="C339" s="25">
        <v>4.492707464689543E-2</v>
      </c>
      <c r="D339" s="23">
        <v>1220.5684481814362</v>
      </c>
      <c r="E339" s="39">
        <v>1302.5691649360817</v>
      </c>
      <c r="F339" s="15">
        <v>82.000716754645509</v>
      </c>
    </row>
    <row r="340" spans="2:6" x14ac:dyDescent="0.25">
      <c r="B340" s="25">
        <v>337</v>
      </c>
      <c r="C340" s="25">
        <v>5.4335919579761409E-2</v>
      </c>
      <c r="D340" s="23">
        <v>1231.0407047563217</v>
      </c>
      <c r="E340" s="39">
        <v>1327.5089577008507</v>
      </c>
      <c r="F340" s="15">
        <v>96.468252944529013</v>
      </c>
    </row>
    <row r="341" spans="2:6" x14ac:dyDescent="0.25">
      <c r="B341" s="25">
        <v>338</v>
      </c>
      <c r="C341" s="25">
        <v>4.9152446568462752E-2</v>
      </c>
      <c r="D341" s="23">
        <v>1225.2225596503597</v>
      </c>
      <c r="E341" s="39">
        <v>1313.7050361135043</v>
      </c>
      <c r="F341" s="15">
        <v>88.482476463144621</v>
      </c>
    </row>
    <row r="342" spans="2:6" x14ac:dyDescent="0.25">
      <c r="B342" s="25">
        <v>339</v>
      </c>
      <c r="C342" s="25">
        <v>4.4286617867558754E-2</v>
      </c>
      <c r="D342" s="23">
        <v>1219.8700183688454</v>
      </c>
      <c r="E342" s="39">
        <v>1300.8904332570514</v>
      </c>
      <c r="F342" s="15">
        <v>81.020414888206005</v>
      </c>
    </row>
    <row r="343" spans="2:6" x14ac:dyDescent="0.25">
      <c r="B343" s="25">
        <v>340</v>
      </c>
      <c r="C343" s="25">
        <v>6.1257476825485824E-2</v>
      </c>
      <c r="D343" s="23">
        <v>1238.9936794815546</v>
      </c>
      <c r="E343" s="39">
        <v>1346.1854087907316</v>
      </c>
      <c r="F343" s="15">
        <v>107.19172930917694</v>
      </c>
    </row>
    <row r="344" spans="2:6" x14ac:dyDescent="0.25">
      <c r="B344" s="25">
        <v>341</v>
      </c>
      <c r="C344" s="25">
        <v>5.6545451583890231E-2</v>
      </c>
      <c r="D344" s="23">
        <v>1233.5567929068213</v>
      </c>
      <c r="E344" s="39">
        <v>1333.4407340105067</v>
      </c>
      <c r="F344" s="15">
        <v>99.883941103685402</v>
      </c>
    </row>
    <row r="345" spans="2:6" x14ac:dyDescent="0.25">
      <c r="B345" s="25">
        <v>342</v>
      </c>
      <c r="C345" s="25">
        <v>5.8848850367228769E-2</v>
      </c>
      <c r="D345" s="23">
        <v>1236.2024843467584</v>
      </c>
      <c r="E345" s="39">
        <v>1339.6547010993029</v>
      </c>
      <c r="F345" s="15">
        <v>103.45221675254447</v>
      </c>
    </row>
    <row r="346" spans="2:6" x14ac:dyDescent="0.25">
      <c r="B346" s="25">
        <v>343</v>
      </c>
      <c r="C346" s="25">
        <v>6.8221018773130401E-2</v>
      </c>
      <c r="D346" s="23">
        <v>1247.2034105838504</v>
      </c>
      <c r="E346" s="39">
        <v>1365.2542262260627</v>
      </c>
      <c r="F346" s="15">
        <v>118.05081564221223</v>
      </c>
    </row>
    <row r="347" spans="2:6" x14ac:dyDescent="0.25">
      <c r="B347" s="25">
        <v>344</v>
      </c>
      <c r="C347" s="25">
        <v>2.7580042452134402E-2</v>
      </c>
      <c r="D347" s="23">
        <v>1202.3168711913627</v>
      </c>
      <c r="E347" s="39">
        <v>1257.9615324013182</v>
      </c>
      <c r="F347" s="15">
        <v>55.64466120995553</v>
      </c>
    </row>
    <row r="348" spans="2:6" x14ac:dyDescent="0.25">
      <c r="B348" s="25">
        <v>345</v>
      </c>
      <c r="C348" s="25">
        <v>4.0223130962677281E-2</v>
      </c>
      <c r="D348" s="23">
        <v>1215.4820895354324</v>
      </c>
      <c r="E348" s="39">
        <v>1290.295945093291</v>
      </c>
      <c r="F348" s="15">
        <v>74.813855557858687</v>
      </c>
    </row>
    <row r="349" spans="2:6" x14ac:dyDescent="0.25">
      <c r="B349" s="25">
        <v>346</v>
      </c>
      <c r="C349" s="25">
        <v>2.9194105332618341E-2</v>
      </c>
      <c r="D349" s="23">
        <v>1203.955924024574</v>
      </c>
      <c r="E349" s="39">
        <v>1262.0360927576696</v>
      </c>
      <c r="F349" s="15">
        <v>58.080168733095661</v>
      </c>
    </row>
    <row r="350" spans="2:6" x14ac:dyDescent="0.25">
      <c r="B350" s="25">
        <v>347</v>
      </c>
      <c r="C350" s="25">
        <v>4.6615836800276644E-2</v>
      </c>
      <c r="D350" s="23">
        <v>1222.418946911243</v>
      </c>
      <c r="E350" s="39">
        <v>1307.0072564219827</v>
      </c>
      <c r="F350" s="15">
        <v>84.588309510739691</v>
      </c>
    </row>
    <row r="351" spans="2:6" x14ac:dyDescent="0.25">
      <c r="B351" s="25">
        <v>348</v>
      </c>
      <c r="C351" s="25">
        <v>4.3803891520460464E-2</v>
      </c>
      <c r="D351" s="23">
        <v>1219.3448227400395</v>
      </c>
      <c r="E351" s="39">
        <v>1299.6267367571425</v>
      </c>
      <c r="F351" s="15">
        <v>80.281914017102963</v>
      </c>
    </row>
    <row r="352" spans="2:6" x14ac:dyDescent="0.25">
      <c r="B352" s="25">
        <v>349</v>
      </c>
      <c r="C352" s="25">
        <v>5.9289725082617831E-2</v>
      </c>
      <c r="D352" s="23">
        <v>1236.711505870295</v>
      </c>
      <c r="E352" s="39">
        <v>1340.8475721340224</v>
      </c>
      <c r="F352" s="15">
        <v>104.13606626372734</v>
      </c>
    </row>
    <row r="353" spans="2:6" x14ac:dyDescent="0.25">
      <c r="B353" s="25">
        <v>350</v>
      </c>
      <c r="C353" s="25">
        <v>3.9643314286270596E-2</v>
      </c>
      <c r="D353" s="23">
        <v>1214.8621188454385</v>
      </c>
      <c r="E353" s="39">
        <v>1288.7922012263591</v>
      </c>
      <c r="F353" s="15">
        <v>73.930082380920567</v>
      </c>
    </row>
    <row r="354" spans="2:6" x14ac:dyDescent="0.25">
      <c r="B354" s="25">
        <v>351</v>
      </c>
      <c r="C354" s="25">
        <v>6.9719570243688772E-2</v>
      </c>
      <c r="D354" s="23">
        <v>1248.9970994600628</v>
      </c>
      <c r="E354" s="39">
        <v>1369.3941765522964</v>
      </c>
      <c r="F354" s="15">
        <v>120.39707709223353</v>
      </c>
    </row>
    <row r="355" spans="2:6" x14ac:dyDescent="0.25">
      <c r="B355" s="25">
        <v>352</v>
      </c>
      <c r="C355" s="25">
        <v>5.0185155708033898E-2</v>
      </c>
      <c r="D355" s="23">
        <v>1226.3722071884752</v>
      </c>
      <c r="E355" s="39">
        <v>1316.4426676220796</v>
      </c>
      <c r="F355" s="15">
        <v>90.070460433604467</v>
      </c>
    </row>
    <row r="356" spans="2:6" x14ac:dyDescent="0.25">
      <c r="B356" s="25">
        <v>353</v>
      </c>
      <c r="C356" s="25">
        <v>4.7802154384558398E-2</v>
      </c>
      <c r="D356" s="23">
        <v>1223.7265489611252</v>
      </c>
      <c r="E356" s="39">
        <v>1310.1349565316887</v>
      </c>
      <c r="F356" s="15">
        <v>86.40840757056344</v>
      </c>
    </row>
    <row r="357" spans="2:6" x14ac:dyDescent="0.25">
      <c r="B357" s="25">
        <v>354</v>
      </c>
      <c r="C357" s="25">
        <v>5.6848507172161056E-2</v>
      </c>
      <c r="D357" s="23">
        <v>1233.9035620884802</v>
      </c>
      <c r="E357" s="39">
        <v>1334.2565398494687</v>
      </c>
      <c r="F357" s="15">
        <v>100.35297776098855</v>
      </c>
    </row>
    <row r="358" spans="2:6" x14ac:dyDescent="0.25">
      <c r="B358" s="25">
        <v>355</v>
      </c>
      <c r="C358" s="25">
        <v>3.0132619160544688E-2</v>
      </c>
      <c r="D358" s="23">
        <v>1204.9146301463593</v>
      </c>
      <c r="E358" s="39">
        <v>1264.4125017332683</v>
      </c>
      <c r="F358" s="15">
        <v>59.497871586909014</v>
      </c>
    </row>
    <row r="359" spans="2:6" x14ac:dyDescent="0.25">
      <c r="B359" s="25">
        <v>356</v>
      </c>
      <c r="C359" s="25">
        <v>6.6128163276196125E-2</v>
      </c>
      <c r="D359" s="23">
        <v>1244.7142769029422</v>
      </c>
      <c r="E359" s="39">
        <v>1359.4939280246172</v>
      </c>
      <c r="F359" s="15">
        <v>114.77965112167499</v>
      </c>
    </row>
    <row r="360" spans="2:6" x14ac:dyDescent="0.25">
      <c r="B360" s="25">
        <v>357</v>
      </c>
      <c r="C360" s="25">
        <v>5.7474109940029702E-2</v>
      </c>
      <c r="D360" s="23">
        <v>1234.6206716297877</v>
      </c>
      <c r="E360" s="39">
        <v>1335.9423082333287</v>
      </c>
      <c r="F360" s="15">
        <v>101.32163660354104</v>
      </c>
    </row>
    <row r="361" spans="2:6" x14ac:dyDescent="0.25">
      <c r="B361" s="25">
        <v>358</v>
      </c>
      <c r="C361" s="25">
        <v>4.7274861769986236E-2</v>
      </c>
      <c r="D361" s="23">
        <v>1223.1445684875466</v>
      </c>
      <c r="E361" s="39">
        <v>1308.7437393141329</v>
      </c>
      <c r="F361" s="15">
        <v>85.59917082658626</v>
      </c>
    </row>
    <row r="362" spans="2:6" x14ac:dyDescent="0.25">
      <c r="B362" s="25">
        <v>359</v>
      </c>
      <c r="C362" s="25">
        <v>3.8425069623753957E-2</v>
      </c>
      <c r="D362" s="23">
        <v>1213.5645309628676</v>
      </c>
      <c r="E362" s="39">
        <v>1285.6392134410285</v>
      </c>
      <c r="F362" s="15">
        <v>72.074682478160867</v>
      </c>
    </row>
    <row r="363" spans="2:6" x14ac:dyDescent="0.25">
      <c r="B363" s="25">
        <v>360</v>
      </c>
      <c r="C363" s="25">
        <v>3.6469562312012267E-2</v>
      </c>
      <c r="D363" s="23">
        <v>1211.4959480606592</v>
      </c>
      <c r="E363" s="39">
        <v>1280.5965537027114</v>
      </c>
      <c r="F363" s="15">
        <v>69.100605642052187</v>
      </c>
    </row>
    <row r="364" spans="2:6" x14ac:dyDescent="0.25">
      <c r="B364" s="25">
        <v>361</v>
      </c>
      <c r="C364" s="25">
        <v>5.0720987978860883E-2</v>
      </c>
      <c r="D364" s="23">
        <v>1226.9705848130955</v>
      </c>
      <c r="E364" s="39">
        <v>1317.8655797744173</v>
      </c>
      <c r="F364" s="15">
        <v>90.8949949613218</v>
      </c>
    </row>
    <row r="365" spans="2:6" x14ac:dyDescent="0.25">
      <c r="B365" s="25">
        <v>362</v>
      </c>
      <c r="C365" s="25">
        <v>5.4789578899169848E-2</v>
      </c>
      <c r="D365" s="23">
        <v>1231.5555588232164</v>
      </c>
      <c r="E365" s="39">
        <v>1328.7245473439818</v>
      </c>
      <c r="F365" s="15">
        <v>97.168988520765424</v>
      </c>
    </row>
    <row r="366" spans="2:6" x14ac:dyDescent="0.25">
      <c r="B366" s="25">
        <v>363</v>
      </c>
      <c r="C366" s="25">
        <v>5.1717303000679851E-2</v>
      </c>
      <c r="D366" s="23">
        <v>1228.0865846043748</v>
      </c>
      <c r="E366" s="39">
        <v>1320.5157795805428</v>
      </c>
      <c r="F366" s="15">
        <v>92.429194976167992</v>
      </c>
    </row>
    <row r="367" spans="2:6" x14ac:dyDescent="0.25">
      <c r="B367" s="25">
        <v>364</v>
      </c>
      <c r="C367" s="25">
        <v>6.1730137160917263E-2</v>
      </c>
      <c r="D367" s="23">
        <v>1239.5443559814059</v>
      </c>
      <c r="E367" s="39">
        <v>1347.4709060894302</v>
      </c>
      <c r="F367" s="15">
        <v>107.92655010802423</v>
      </c>
    </row>
    <row r="368" spans="2:6" x14ac:dyDescent="0.25">
      <c r="B368" s="25">
        <v>365</v>
      </c>
      <c r="C368" s="25">
        <v>4.0304571912517712E-2</v>
      </c>
      <c r="D368" s="23">
        <v>1215.5692938023558</v>
      </c>
      <c r="E368" s="39">
        <v>1290.5073205499248</v>
      </c>
      <c r="F368" s="15">
        <v>74.938026747568983</v>
      </c>
    </row>
    <row r="369" spans="2:6" x14ac:dyDescent="0.25">
      <c r="B369" s="25">
        <v>366</v>
      </c>
      <c r="C369" s="25">
        <v>7.3123055094968817E-2</v>
      </c>
      <c r="D369" s="23">
        <v>1253.1059752978658</v>
      </c>
      <c r="E369" s="39">
        <v>1378.8443272687175</v>
      </c>
      <c r="F369" s="15">
        <v>125.73835197085168</v>
      </c>
    </row>
    <row r="370" spans="2:6" x14ac:dyDescent="0.25">
      <c r="B370" s="25">
        <v>367</v>
      </c>
      <c r="C370" s="25">
        <v>4.0904960932783327E-2</v>
      </c>
      <c r="D370" s="23">
        <v>1216.2131065131302</v>
      </c>
      <c r="E370" s="39">
        <v>1292.0668113215315</v>
      </c>
      <c r="F370" s="15">
        <v>75.853704808401289</v>
      </c>
    </row>
    <row r="371" spans="2:6" x14ac:dyDescent="0.25">
      <c r="B371" s="25">
        <v>368</v>
      </c>
      <c r="C371" s="25">
        <v>4.3156823947979796E-2</v>
      </c>
      <c r="D371" s="23">
        <v>1218.6424836662995</v>
      </c>
      <c r="E371" s="39">
        <v>1297.9349821365065</v>
      </c>
      <c r="F371" s="15">
        <v>79.292498470206965</v>
      </c>
    </row>
    <row r="372" spans="2:6" x14ac:dyDescent="0.25">
      <c r="B372" s="25">
        <v>369</v>
      </c>
      <c r="C372" s="25">
        <v>4.7836158328075584E-2</v>
      </c>
      <c r="D372" s="23">
        <v>1223.7641223707212</v>
      </c>
      <c r="E372" s="39">
        <v>1310.2247291737301</v>
      </c>
      <c r="F372" s="15">
        <v>86.460606803008886</v>
      </c>
    </row>
    <row r="373" spans="2:6" x14ac:dyDescent="0.25">
      <c r="B373" s="25">
        <v>370</v>
      </c>
      <c r="C373" s="25">
        <v>4.7690200158604437E-2</v>
      </c>
      <c r="D373" s="23">
        <v>1223.6028792622189</v>
      </c>
      <c r="E373" s="39">
        <v>1309.8394380476345</v>
      </c>
      <c r="F373" s="15">
        <v>86.236558785415582</v>
      </c>
    </row>
    <row r="374" spans="2:6" x14ac:dyDescent="0.25">
      <c r="B374" s="25">
        <v>371</v>
      </c>
      <c r="C374" s="25">
        <v>5.682965974160982E-2</v>
      </c>
      <c r="D374" s="23">
        <v>1233.8819843526708</v>
      </c>
      <c r="E374" s="39">
        <v>1334.2057882429337</v>
      </c>
      <c r="F374" s="15">
        <v>100.32380389026298</v>
      </c>
    </row>
    <row r="375" spans="2:6" x14ac:dyDescent="0.25">
      <c r="B375" s="25">
        <v>372</v>
      </c>
      <c r="C375" s="25">
        <v>5.3968452722070445E-2</v>
      </c>
      <c r="D375" s="23">
        <v>1230.6243331708558</v>
      </c>
      <c r="E375" s="39">
        <v>1326.525201561728</v>
      </c>
      <c r="F375" s="15">
        <v>95.90086839087212</v>
      </c>
    </row>
    <row r="376" spans="2:6" x14ac:dyDescent="0.25">
      <c r="B376" s="25">
        <v>373</v>
      </c>
      <c r="C376" s="25">
        <v>3.5237876767038295E-2</v>
      </c>
      <c r="D376" s="23">
        <v>1210.2021148211206</v>
      </c>
      <c r="E376" s="39">
        <v>1277.4321135382404</v>
      </c>
      <c r="F376" s="15">
        <v>67.22999871711977</v>
      </c>
    </row>
    <row r="377" spans="2:6" x14ac:dyDescent="0.25">
      <c r="B377" s="25">
        <v>374</v>
      </c>
      <c r="C377" s="25">
        <v>4.5474407963176998E-2</v>
      </c>
      <c r="D377" s="23">
        <v>1221.1667932027885</v>
      </c>
      <c r="E377" s="39">
        <v>1304.0057239240637</v>
      </c>
      <c r="F377" s="15">
        <v>82.838930721275119</v>
      </c>
    </row>
    <row r="378" spans="2:6" x14ac:dyDescent="0.25">
      <c r="B378" s="25">
        <v>375</v>
      </c>
      <c r="C378" s="25">
        <v>5.1236725360055774E-2</v>
      </c>
      <c r="D378" s="23">
        <v>1227.5477266433068</v>
      </c>
      <c r="E378" s="39">
        <v>1319.2367171314779</v>
      </c>
      <c r="F378" s="15">
        <v>91.688990488171157</v>
      </c>
    </row>
    <row r="379" spans="2:6" x14ac:dyDescent="0.25">
      <c r="B379" s="25">
        <v>376</v>
      </c>
      <c r="C379" s="25">
        <v>3.3919402635942841E-2</v>
      </c>
      <c r="D379" s="23">
        <v>1208.8249188423774</v>
      </c>
      <c r="E379" s="39">
        <v>1274.0547396561676</v>
      </c>
      <c r="F379" s="15">
        <v>65.229820813790184</v>
      </c>
    </row>
    <row r="380" spans="2:6" x14ac:dyDescent="0.25">
      <c r="B380" s="25">
        <v>377</v>
      </c>
      <c r="C380" s="25">
        <v>4.8864839843742978E-2</v>
      </c>
      <c r="D380" s="23">
        <v>1224.9032325223909</v>
      </c>
      <c r="E380" s="39">
        <v>1312.9437265757545</v>
      </c>
      <c r="F380" s="15">
        <v>88.040494053363545</v>
      </c>
    </row>
    <row r="381" spans="2:6" x14ac:dyDescent="0.25">
      <c r="B381" s="25">
        <v>378</v>
      </c>
      <c r="C381" s="25">
        <v>5.3258437515945486E-2</v>
      </c>
      <c r="D381" s="23">
        <v>1229.8215092183771</v>
      </c>
      <c r="E381" s="39">
        <v>1324.6266294839336</v>
      </c>
      <c r="F381" s="15">
        <v>94.805120265556525</v>
      </c>
    </row>
    <row r="382" spans="2:6" x14ac:dyDescent="0.25">
      <c r="B382" s="25">
        <v>379</v>
      </c>
      <c r="C382" s="25">
        <v>4.5046639493121314E-2</v>
      </c>
      <c r="D382" s="23">
        <v>1220.6990411124505</v>
      </c>
      <c r="E382" s="39">
        <v>1302.8828301258129</v>
      </c>
      <c r="F382" s="15">
        <v>82.183789013362457</v>
      </c>
    </row>
    <row r="383" spans="2:6" x14ac:dyDescent="0.25">
      <c r="B383" s="25">
        <v>380</v>
      </c>
      <c r="C383" s="25">
        <v>3.6141096073653588E-2</v>
      </c>
      <c r="D383" s="23">
        <v>1211.1502210386718</v>
      </c>
      <c r="E383" s="39">
        <v>1279.7517746187179</v>
      </c>
      <c r="F383" s="15">
        <v>68.601553580046129</v>
      </c>
    </row>
    <row r="384" spans="2:6" x14ac:dyDescent="0.25">
      <c r="B384" s="25">
        <v>381</v>
      </c>
      <c r="C384" s="25">
        <v>4.8740554792325155E-2</v>
      </c>
      <c r="D384" s="23">
        <v>1224.765354251118</v>
      </c>
      <c r="E384" s="39">
        <v>1312.6148879686436</v>
      </c>
      <c r="F384" s="15">
        <v>87.849533717525674</v>
      </c>
    </row>
    <row r="385" spans="2:6" x14ac:dyDescent="0.25">
      <c r="B385" s="25">
        <v>382</v>
      </c>
      <c r="C385" s="25">
        <v>5.7003410838942739E-2</v>
      </c>
      <c r="D385" s="23">
        <v>1234.080964402641</v>
      </c>
      <c r="E385" s="39">
        <v>1334.6737363850793</v>
      </c>
      <c r="F385" s="15">
        <v>100.59277198243831</v>
      </c>
    </row>
    <row r="386" spans="2:6" x14ac:dyDescent="0.25">
      <c r="B386" s="25">
        <v>383</v>
      </c>
      <c r="C386" s="25">
        <v>4.1745445535883496E-2</v>
      </c>
      <c r="D386" s="23">
        <v>1217.1171451464543</v>
      </c>
      <c r="E386" s="39">
        <v>1294.2535328851122</v>
      </c>
      <c r="F386" s="15">
        <v>77.136387738657959</v>
      </c>
    </row>
    <row r="387" spans="2:6" x14ac:dyDescent="0.25">
      <c r="B387" s="25">
        <v>384</v>
      </c>
      <c r="C387" s="25">
        <v>4.1254092684789002E-2</v>
      </c>
      <c r="D387" s="23">
        <v>1216.5882468413263</v>
      </c>
      <c r="E387" s="39">
        <v>1292.974652630628</v>
      </c>
      <c r="F387" s="15">
        <v>76.386405789301762</v>
      </c>
    </row>
    <row r="388" spans="2:6" x14ac:dyDescent="0.25">
      <c r="B388" s="25">
        <v>385</v>
      </c>
      <c r="C388" s="25">
        <v>5.2356101789084473E-2</v>
      </c>
      <c r="D388" s="23">
        <v>1228.804435046651</v>
      </c>
      <c r="E388" s="39">
        <v>1322.218039506751</v>
      </c>
      <c r="F388" s="15">
        <v>93.413604460100032</v>
      </c>
    </row>
    <row r="389" spans="2:6" x14ac:dyDescent="0.25">
      <c r="B389" s="25">
        <v>386</v>
      </c>
      <c r="C389" s="25">
        <v>3.5893812508447184E-2</v>
      </c>
      <c r="D389" s="23">
        <v>1210.8902723963333</v>
      </c>
      <c r="E389" s="39">
        <v>1279.1162131896965</v>
      </c>
      <c r="F389" s="15">
        <v>68.225940793363179</v>
      </c>
    </row>
    <row r="390" spans="2:6" x14ac:dyDescent="0.25">
      <c r="B390" s="25">
        <v>387</v>
      </c>
      <c r="C390" s="25">
        <v>4.3566526412602349E-2</v>
      </c>
      <c r="D390" s="23">
        <v>1219.0869618094093</v>
      </c>
      <c r="E390" s="39">
        <v>1299.0058596104557</v>
      </c>
      <c r="F390" s="15">
        <v>79.918897801046342</v>
      </c>
    </row>
    <row r="391" spans="2:6" x14ac:dyDescent="0.25">
      <c r="B391" s="25">
        <v>388</v>
      </c>
      <c r="C391" s="25">
        <v>5.2494200365990153E-2</v>
      </c>
      <c r="D391" s="23">
        <v>1228.9598607193841</v>
      </c>
      <c r="E391" s="39">
        <v>1322.5863556459162</v>
      </c>
      <c r="F391" s="15">
        <v>93.626494926532132</v>
      </c>
    </row>
    <row r="392" spans="2:6" x14ac:dyDescent="0.25">
      <c r="B392" s="25">
        <v>389</v>
      </c>
      <c r="C392" s="25">
        <v>4.4046693672183501E-2</v>
      </c>
      <c r="D392" s="23">
        <v>1219.608854268424</v>
      </c>
      <c r="E392" s="39">
        <v>1300.2621799882224</v>
      </c>
      <c r="F392" s="15">
        <v>80.653325719798431</v>
      </c>
    </row>
    <row r="393" spans="2:6" x14ac:dyDescent="0.25">
      <c r="B393" s="25">
        <v>390</v>
      </c>
      <c r="C393" s="25">
        <v>6.6797830037962511E-2</v>
      </c>
      <c r="D393" s="23">
        <v>1245.5087213833115</v>
      </c>
      <c r="E393" s="39">
        <v>1361.3343646573826</v>
      </c>
      <c r="F393" s="15">
        <v>115.82564327407113</v>
      </c>
    </row>
    <row r="394" spans="2:6" x14ac:dyDescent="0.25">
      <c r="B394" s="25">
        <v>391</v>
      </c>
      <c r="C394" s="25">
        <v>3.3600348414951686E-2</v>
      </c>
      <c r="D394" s="23">
        <v>1208.4928707878134</v>
      </c>
      <c r="E394" s="39">
        <v>1273.2390199718768</v>
      </c>
      <c r="F394" s="15">
        <v>64.74614918406337</v>
      </c>
    </row>
    <row r="395" spans="2:6" x14ac:dyDescent="0.25">
      <c r="B395" s="25">
        <v>392</v>
      </c>
      <c r="C395" s="25">
        <v>4.8208191060807024E-2</v>
      </c>
      <c r="D395" s="23">
        <v>1224.1755463441191</v>
      </c>
      <c r="E395" s="39">
        <v>1311.2073637974677</v>
      </c>
      <c r="F395" s="15">
        <v>87.031817453348594</v>
      </c>
    </row>
    <row r="396" spans="2:6" x14ac:dyDescent="0.25">
      <c r="B396" s="25">
        <v>393</v>
      </c>
      <c r="C396" s="25">
        <v>6.4408968461419427E-2</v>
      </c>
      <c r="D396" s="23">
        <v>1242.683493606756</v>
      </c>
      <c r="E396" s="39">
        <v>1354.7808688021289</v>
      </c>
      <c r="F396" s="15">
        <v>112.09737519537293</v>
      </c>
    </row>
    <row r="397" spans="2:6" x14ac:dyDescent="0.25">
      <c r="B397" s="25">
        <v>394</v>
      </c>
      <c r="C397" s="25">
        <v>3.710763579381117E-2</v>
      </c>
      <c r="D397" s="23">
        <v>1212.1689781028422</v>
      </c>
      <c r="E397" s="39">
        <v>1282.2394474956525</v>
      </c>
      <c r="F397" s="15">
        <v>70.07046939281031</v>
      </c>
    </row>
    <row r="398" spans="2:6" x14ac:dyDescent="0.25">
      <c r="B398" s="25">
        <v>395</v>
      </c>
      <c r="C398" s="25">
        <v>3.8211591946788692E-2</v>
      </c>
      <c r="D398" s="23">
        <v>1213.3378519910805</v>
      </c>
      <c r="E398" s="39">
        <v>1285.087612079773</v>
      </c>
      <c r="F398" s="15">
        <v>71.749760088692483</v>
      </c>
    </row>
    <row r="399" spans="2:6" x14ac:dyDescent="0.25">
      <c r="B399" s="25">
        <v>396</v>
      </c>
      <c r="C399" s="25">
        <v>4.2561941633243561E-2</v>
      </c>
      <c r="D399" s="23">
        <v>1217.9984639364448</v>
      </c>
      <c r="E399" s="39">
        <v>1296.3818497536402</v>
      </c>
      <c r="F399" s="15">
        <v>78.383385817195403</v>
      </c>
    </row>
    <row r="400" spans="2:6" x14ac:dyDescent="0.25">
      <c r="B400" s="25">
        <v>397</v>
      </c>
      <c r="C400" s="25">
        <v>4.7150998902428451E-2</v>
      </c>
      <c r="D400" s="23">
        <v>1223.0080400874626</v>
      </c>
      <c r="E400" s="39">
        <v>1308.4171746776037</v>
      </c>
      <c r="F400" s="15">
        <v>85.409134590141093</v>
      </c>
    </row>
    <row r="401" spans="2:6" x14ac:dyDescent="0.25">
      <c r="B401" s="25">
        <v>398</v>
      </c>
      <c r="C401" s="25">
        <v>4.7025751730518969E-2</v>
      </c>
      <c r="D401" s="23">
        <v>1222.8700558376679</v>
      </c>
      <c r="E401" s="39">
        <v>1308.0870520805829</v>
      </c>
      <c r="F401" s="15">
        <v>85.216996242915002</v>
      </c>
    </row>
    <row r="402" spans="2:6" x14ac:dyDescent="0.25">
      <c r="B402" s="25">
        <v>399</v>
      </c>
      <c r="C402" s="25">
        <v>4.2594413864051273E-2</v>
      </c>
      <c r="D402" s="23">
        <v>1218.0335768920725</v>
      </c>
      <c r="E402" s="39">
        <v>1296.466574979459</v>
      </c>
      <c r="F402" s="15">
        <v>78.432998087386522</v>
      </c>
    </row>
    <row r="403" spans="2:6" x14ac:dyDescent="0.25">
      <c r="B403" s="25">
        <v>400</v>
      </c>
      <c r="C403" s="25">
        <v>6.9777619132154481E-2</v>
      </c>
      <c r="D403" s="23">
        <v>1249.0667715654595</v>
      </c>
      <c r="E403" s="39">
        <v>1369.5548024300062</v>
      </c>
      <c r="F403" s="15">
        <v>120.48803086454677</v>
      </c>
    </row>
    <row r="404" spans="2:6" x14ac:dyDescent="0.25">
      <c r="B404" s="25">
        <v>401</v>
      </c>
      <c r="C404" s="25">
        <v>4.7122688305440662E-2</v>
      </c>
      <c r="D404" s="23">
        <v>1222.9768442707282</v>
      </c>
      <c r="E404" s="39">
        <v>1308.3425464157103</v>
      </c>
      <c r="F404" s="15">
        <v>85.365702144982151</v>
      </c>
    </row>
    <row r="405" spans="2:6" x14ac:dyDescent="0.25">
      <c r="B405" s="25">
        <v>402</v>
      </c>
      <c r="C405" s="25">
        <v>5.0247136065152569E-2</v>
      </c>
      <c r="D405" s="23">
        <v>1226.4413569421292</v>
      </c>
      <c r="E405" s="39">
        <v>1316.6071715567969</v>
      </c>
      <c r="F405" s="15">
        <v>90.165814614667624</v>
      </c>
    </row>
    <row r="406" spans="2:6" x14ac:dyDescent="0.25">
      <c r="B406" s="25">
        <v>403</v>
      </c>
      <c r="C406" s="25">
        <v>5.7344235042017924E-2</v>
      </c>
      <c r="D406" s="23">
        <v>1234.4716595395334</v>
      </c>
      <c r="E406" s="39">
        <v>1335.592156511864</v>
      </c>
      <c r="F406" s="15">
        <v>101.12049697233056</v>
      </c>
    </row>
    <row r="407" spans="2:6" x14ac:dyDescent="0.25">
      <c r="B407" s="25">
        <v>404</v>
      </c>
      <c r="C407" s="25">
        <v>4.160500716289206E-2</v>
      </c>
      <c r="D407" s="23">
        <v>1216.9658631877571</v>
      </c>
      <c r="E407" s="39">
        <v>1293.8878575845081</v>
      </c>
      <c r="F407" s="15">
        <v>76.921994396750961</v>
      </c>
    </row>
    <row r="408" spans="2:6" x14ac:dyDescent="0.25">
      <c r="B408" s="25">
        <v>405</v>
      </c>
      <c r="C408" s="25">
        <v>7.4068585216421817E-2</v>
      </c>
      <c r="D408" s="23">
        <v>1254.2560712771005</v>
      </c>
      <c r="E408" s="39">
        <v>1381.4813879423127</v>
      </c>
      <c r="F408" s="15">
        <v>127.22531666521218</v>
      </c>
    </row>
    <row r="409" spans="2:6" x14ac:dyDescent="0.25">
      <c r="B409" s="25">
        <v>406</v>
      </c>
      <c r="C409" s="25">
        <v>6.3266224498773824E-2</v>
      </c>
      <c r="D409" s="23">
        <v>1241.3406250663645</v>
      </c>
      <c r="E409" s="39">
        <v>1351.6575089336191</v>
      </c>
      <c r="F409" s="15">
        <v>110.31688386725455</v>
      </c>
    </row>
    <row r="410" spans="2:6" x14ac:dyDescent="0.25">
      <c r="B410" s="25">
        <v>407</v>
      </c>
      <c r="C410" s="25">
        <v>7.5977005594584826E-2</v>
      </c>
      <c r="D410" s="23">
        <v>1256.5887037004488</v>
      </c>
      <c r="E410" s="39">
        <v>1386.8193680418137</v>
      </c>
      <c r="F410" s="15">
        <v>130.2306643413649</v>
      </c>
    </row>
    <row r="411" spans="2:6" x14ac:dyDescent="0.25">
      <c r="B411" s="25">
        <v>408</v>
      </c>
      <c r="C411" s="25">
        <v>4.390740864077497E-2</v>
      </c>
      <c r="D411" s="23">
        <v>1219.4573582183968</v>
      </c>
      <c r="E411" s="39">
        <v>1299.8976112673874</v>
      </c>
      <c r="F411" s="15">
        <v>80.440253048990598</v>
      </c>
    </row>
    <row r="412" spans="2:6" x14ac:dyDescent="0.25">
      <c r="B412" s="25">
        <v>409</v>
      </c>
      <c r="C412" s="25">
        <v>3.9716494072713757E-2</v>
      </c>
      <c r="D412" s="23">
        <v>1214.9402816200627</v>
      </c>
      <c r="E412" s="39">
        <v>1288.9818815743229</v>
      </c>
      <c r="F412" s="15">
        <v>74.041599954260164</v>
      </c>
    </row>
    <row r="413" spans="2:6" x14ac:dyDescent="0.25">
      <c r="B413" s="25">
        <v>410</v>
      </c>
      <c r="C413" s="25">
        <v>4.5883689994541677E-2</v>
      </c>
      <c r="D413" s="23">
        <v>1221.6151032796824</v>
      </c>
      <c r="E413" s="39">
        <v>1305.0811005294668</v>
      </c>
      <c r="F413" s="15">
        <v>83.465997249784323</v>
      </c>
    </row>
    <row r="414" spans="2:6" x14ac:dyDescent="0.25">
      <c r="B414" s="25">
        <v>411</v>
      </c>
      <c r="C414" s="25">
        <v>4.8096669025616968E-2</v>
      </c>
      <c r="D414" s="23">
        <v>1224.052151209278</v>
      </c>
      <c r="E414" s="39">
        <v>1310.9127199288916</v>
      </c>
      <c r="F414" s="15">
        <v>86.860568719613639</v>
      </c>
    </row>
    <row r="415" spans="2:6" x14ac:dyDescent="0.25">
      <c r="B415" s="25">
        <v>412</v>
      </c>
      <c r="C415" s="25">
        <v>4.5987179191128338E-2</v>
      </c>
      <c r="D415" s="23">
        <v>1221.7285804606613</v>
      </c>
      <c r="E415" s="39">
        <v>1305.3531717241108</v>
      </c>
      <c r="F415" s="15">
        <v>83.624591263449474</v>
      </c>
    </row>
    <row r="416" spans="2:6" x14ac:dyDescent="0.25">
      <c r="B416" s="25">
        <v>413</v>
      </c>
      <c r="C416" s="25">
        <v>6.5528576374693157E-2</v>
      </c>
      <c r="D416" s="23">
        <v>1244.0045890702463</v>
      </c>
      <c r="E416" s="39">
        <v>1357.848273121203</v>
      </c>
      <c r="F416" s="15">
        <v>113.84368405095665</v>
      </c>
    </row>
    <row r="417" spans="2:6" x14ac:dyDescent="0.25">
      <c r="B417" s="25">
        <v>414</v>
      </c>
      <c r="C417" s="25">
        <v>5.6639408717246681E-2</v>
      </c>
      <c r="D417" s="23">
        <v>1233.6642597675809</v>
      </c>
      <c r="E417" s="39">
        <v>1333.6936034171388</v>
      </c>
      <c r="F417" s="15">
        <v>100.02934364955786</v>
      </c>
    </row>
    <row r="418" spans="2:6" x14ac:dyDescent="0.25">
      <c r="B418" s="25">
        <v>415</v>
      </c>
      <c r="C418" s="25">
        <v>4.412740554013387E-2</v>
      </c>
      <c r="D418" s="23">
        <v>1219.6966822828144</v>
      </c>
      <c r="E418" s="39">
        <v>1300.4734900305168</v>
      </c>
      <c r="F418" s="15">
        <v>80.776807747702378</v>
      </c>
    </row>
    <row r="419" spans="2:6" x14ac:dyDescent="0.25">
      <c r="B419" s="25">
        <v>416</v>
      </c>
      <c r="C419" s="25">
        <v>4.4387960897776933E-2</v>
      </c>
      <c r="D419" s="23">
        <v>1219.9804112935151</v>
      </c>
      <c r="E419" s="39">
        <v>1301.1559070527671</v>
      </c>
      <c r="F419" s="15">
        <v>81.175495759252044</v>
      </c>
    </row>
    <row r="420" spans="2:6" x14ac:dyDescent="0.25">
      <c r="B420" s="25">
        <v>417</v>
      </c>
      <c r="C420" s="25">
        <v>5.3744351183957616E-2</v>
      </c>
      <c r="D420" s="23">
        <v>1230.3706985911947</v>
      </c>
      <c r="E420" s="39">
        <v>1325.9256392373732</v>
      </c>
      <c r="F420" s="15">
        <v>95.554940646178466</v>
      </c>
    </row>
    <row r="421" spans="2:6" x14ac:dyDescent="0.25">
      <c r="B421" s="25">
        <v>418</v>
      </c>
      <c r="C421" s="25">
        <v>4.65306486293907E-2</v>
      </c>
      <c r="D421" s="23">
        <v>1222.3252925882507</v>
      </c>
      <c r="E421" s="39">
        <v>1306.7829783214545</v>
      </c>
      <c r="F421" s="15">
        <v>84.457685733203789</v>
      </c>
    </row>
    <row r="422" spans="2:6" x14ac:dyDescent="0.25">
      <c r="B422" s="25">
        <v>419</v>
      </c>
      <c r="C422" s="25">
        <v>4.6407809218316831E-2</v>
      </c>
      <c r="D422" s="23">
        <v>1222.1903026173895</v>
      </c>
      <c r="E422" s="39">
        <v>1306.4596496016718</v>
      </c>
      <c r="F422" s="15">
        <v>84.269346984282265</v>
      </c>
    </row>
    <row r="423" spans="2:6" x14ac:dyDescent="0.25">
      <c r="B423" s="25">
        <v>420</v>
      </c>
      <c r="C423" s="25">
        <v>3.599188117395212E-2</v>
      </c>
      <c r="D423" s="23">
        <v>1210.9933299360889</v>
      </c>
      <c r="E423" s="39">
        <v>1279.3682229169294</v>
      </c>
      <c r="F423" s="15">
        <v>68.374892980840514</v>
      </c>
    </row>
    <row r="424" spans="2:6" x14ac:dyDescent="0.25">
      <c r="B424" s="25">
        <v>421</v>
      </c>
      <c r="C424" s="25">
        <v>5.1876953291616838E-2</v>
      </c>
      <c r="D424" s="23">
        <v>1228.2658223805186</v>
      </c>
      <c r="E424" s="39">
        <v>1320.9409893575573</v>
      </c>
      <c r="F424" s="15">
        <v>92.675166977038771</v>
      </c>
    </row>
    <row r="425" spans="2:6" x14ac:dyDescent="0.25">
      <c r="B425" s="25">
        <v>422</v>
      </c>
      <c r="C425" s="25">
        <v>3.9338624388052482E-2</v>
      </c>
      <c r="D425" s="23">
        <v>1214.5369458299417</v>
      </c>
      <c r="E425" s="39">
        <v>1288.0027938836377</v>
      </c>
      <c r="F425" s="15">
        <v>73.465848053695936</v>
      </c>
    </row>
    <row r="426" spans="2:6" x14ac:dyDescent="0.25">
      <c r="B426" s="25">
        <v>423</v>
      </c>
      <c r="C426" s="25">
        <v>4.4017246504497953E-2</v>
      </c>
      <c r="D426" s="23">
        <v>1219.5768181662215</v>
      </c>
      <c r="E426" s="39">
        <v>1300.1850945572392</v>
      </c>
      <c r="F426" s="15">
        <v>80.608276391017625</v>
      </c>
    </row>
    <row r="427" spans="2:6" x14ac:dyDescent="0.25">
      <c r="B427" s="25">
        <v>424</v>
      </c>
      <c r="C427" s="25">
        <v>5.0042154976813746E-2</v>
      </c>
      <c r="D427" s="23">
        <v>1226.2127304796711</v>
      </c>
      <c r="E427" s="39">
        <v>1316.0632109370533</v>
      </c>
      <c r="F427" s="15">
        <v>89.850480457382218</v>
      </c>
    </row>
    <row r="428" spans="2:6" x14ac:dyDescent="0.25">
      <c r="B428" s="25">
        <v>425</v>
      </c>
      <c r="C428" s="25">
        <v>4.3770950692125596E-2</v>
      </c>
      <c r="D428" s="23">
        <v>1219.3090223049169</v>
      </c>
      <c r="E428" s="39">
        <v>1299.5405533676485</v>
      </c>
      <c r="F428" s="15">
        <v>80.231531062731619</v>
      </c>
    </row>
    <row r="429" spans="2:6" x14ac:dyDescent="0.25">
      <c r="B429" s="25">
        <v>426</v>
      </c>
      <c r="C429" s="25">
        <v>6.101277488849173E-2</v>
      </c>
      <c r="D429" s="23">
        <v>1238.708966117887</v>
      </c>
      <c r="E429" s="39">
        <v>1345.5203980154988</v>
      </c>
      <c r="F429" s="15">
        <v>106.81143189761178</v>
      </c>
    </row>
    <row r="430" spans="2:6" x14ac:dyDescent="0.25">
      <c r="B430" s="25">
        <v>427</v>
      </c>
      <c r="C430" s="25">
        <v>4.6506441856502434E-2</v>
      </c>
      <c r="D430" s="23">
        <v>1222.2986860549447</v>
      </c>
      <c r="E430" s="39">
        <v>1306.7192560344733</v>
      </c>
      <c r="F430" s="15">
        <v>84.420569979528636</v>
      </c>
    </row>
    <row r="431" spans="2:6" x14ac:dyDescent="0.25">
      <c r="B431" s="25">
        <v>428</v>
      </c>
      <c r="C431" s="25">
        <v>5.0923202251947824E-2</v>
      </c>
      <c r="D431" s="23">
        <v>1227.1967342841649</v>
      </c>
      <c r="E431" s="39">
        <v>1318.4030003156217</v>
      </c>
      <c r="F431" s="15">
        <v>91.206266031456835</v>
      </c>
    </row>
    <row r="432" spans="2:6" x14ac:dyDescent="0.25">
      <c r="B432" s="25">
        <v>429</v>
      </c>
      <c r="C432" s="25">
        <v>3.8715894899593047E-2</v>
      </c>
      <c r="D432" s="23">
        <v>1213.8736779608369</v>
      </c>
      <c r="E432" s="39">
        <v>1286.3911082060736</v>
      </c>
      <c r="F432" s="15">
        <v>72.51743024523671</v>
      </c>
    </row>
    <row r="433" spans="2:6" x14ac:dyDescent="0.25">
      <c r="B433" s="25">
        <v>430</v>
      </c>
      <c r="C433" s="25">
        <v>5.5511083051291772E-2</v>
      </c>
      <c r="D433" s="23">
        <v>1232.3762491570965</v>
      </c>
      <c r="E433" s="39">
        <v>1330.6603011373634</v>
      </c>
      <c r="F433" s="15">
        <v>98.284051980266895</v>
      </c>
    </row>
    <row r="434" spans="2:6" x14ac:dyDescent="0.25">
      <c r="B434" s="25">
        <v>431</v>
      </c>
      <c r="C434" s="25">
        <v>5.3518581560285022E-2</v>
      </c>
      <c r="D434" s="23">
        <v>1230.1153997937902</v>
      </c>
      <c r="E434" s="39">
        <v>1325.3219102316325</v>
      </c>
      <c r="F434" s="15">
        <v>95.206510437842326</v>
      </c>
    </row>
    <row r="435" spans="2:6" x14ac:dyDescent="0.25">
      <c r="B435" s="25">
        <v>432</v>
      </c>
      <c r="C435" s="25">
        <v>3.8182159590672823E-2</v>
      </c>
      <c r="D435" s="23">
        <v>1213.3066160120025</v>
      </c>
      <c r="E435" s="39">
        <v>1285.0115835830145</v>
      </c>
      <c r="F435" s="15">
        <v>71.704967571012048</v>
      </c>
    </row>
    <row r="436" spans="2:6" x14ac:dyDescent="0.25">
      <c r="B436" s="25">
        <v>433</v>
      </c>
      <c r="C436" s="25">
        <v>4.8634148831633944E-2</v>
      </c>
      <c r="D436" s="23">
        <v>1224.6473653597284</v>
      </c>
      <c r="E436" s="39">
        <v>1312.3334266516229</v>
      </c>
      <c r="F436" s="15">
        <v>87.686061291894475</v>
      </c>
    </row>
    <row r="437" spans="2:6" x14ac:dyDescent="0.25">
      <c r="B437" s="25">
        <v>434</v>
      </c>
      <c r="C437" s="25">
        <v>6.3530403412345227E-2</v>
      </c>
      <c r="D437" s="23">
        <v>1241.6505715877729</v>
      </c>
      <c r="E437" s="39">
        <v>1352.3788978362923</v>
      </c>
      <c r="F437" s="15">
        <v>110.72832624851935</v>
      </c>
    </row>
    <row r="438" spans="2:6" x14ac:dyDescent="0.25">
      <c r="B438" s="25">
        <v>435</v>
      </c>
      <c r="C438" s="25">
        <v>5.1173520968327661E-2</v>
      </c>
      <c r="D438" s="23">
        <v>1227.4769335693131</v>
      </c>
      <c r="E438" s="39">
        <v>1319.0685984973866</v>
      </c>
      <c r="F438" s="15">
        <v>91.591664928073442</v>
      </c>
    </row>
    <row r="439" spans="2:6" x14ac:dyDescent="0.25">
      <c r="B439" s="25">
        <v>436</v>
      </c>
      <c r="C439" s="25">
        <v>5.2031460405090831E-2</v>
      </c>
      <c r="D439" s="23">
        <v>1228.4393934316633</v>
      </c>
      <c r="E439" s="39">
        <v>1321.3526427555205</v>
      </c>
      <c r="F439" s="15">
        <v>92.913249323857144</v>
      </c>
    </row>
    <row r="440" spans="2:6" x14ac:dyDescent="0.25">
      <c r="B440" s="25">
        <v>437</v>
      </c>
      <c r="C440" s="25">
        <v>4.1400185000182277E-2</v>
      </c>
      <c r="D440" s="23">
        <v>1216.7453874081591</v>
      </c>
      <c r="E440" s="39">
        <v>1293.3547484120079</v>
      </c>
      <c r="F440" s="15">
        <v>76.60936100384879</v>
      </c>
    </row>
    <row r="441" spans="2:6" x14ac:dyDescent="0.25">
      <c r="B441" s="25">
        <v>438</v>
      </c>
      <c r="C441" s="25">
        <v>5.6588435687578813E-2</v>
      </c>
      <c r="D441" s="23">
        <v>1233.6059527388818</v>
      </c>
      <c r="E441" s="39">
        <v>1333.5564119422932</v>
      </c>
      <c r="F441" s="15">
        <v>99.950459203411356</v>
      </c>
    </row>
    <row r="442" spans="2:6" x14ac:dyDescent="0.25">
      <c r="B442" s="25">
        <v>439</v>
      </c>
      <c r="C442" s="25">
        <v>5.4589283346212075E-2</v>
      </c>
      <c r="D442" s="23">
        <v>1231.3281336110954</v>
      </c>
      <c r="E442" s="39">
        <v>1328.1877034230101</v>
      </c>
      <c r="F442" s="15">
        <v>96.859569811914753</v>
      </c>
    </row>
    <row r="443" spans="2:6" x14ac:dyDescent="0.25">
      <c r="B443" s="25">
        <v>440</v>
      </c>
      <c r="C443" s="25">
        <v>4.149720138763411E-2</v>
      </c>
      <c r="D443" s="23">
        <v>1216.8497944660667</v>
      </c>
      <c r="E443" s="39">
        <v>1293.6072307531381</v>
      </c>
      <c r="F443" s="15">
        <v>76.757436287071414</v>
      </c>
    </row>
    <row r="444" spans="2:6" x14ac:dyDescent="0.25">
      <c r="B444" s="25">
        <v>441</v>
      </c>
      <c r="C444" s="25">
        <v>5.0340572321916952E-2</v>
      </c>
      <c r="D444" s="23">
        <v>1226.5456334628195</v>
      </c>
      <c r="E444" s="39">
        <v>1316.8552060769525</v>
      </c>
      <c r="F444" s="15">
        <v>90.309572614133003</v>
      </c>
    </row>
    <row r="445" spans="2:6" x14ac:dyDescent="0.25">
      <c r="B445" s="25">
        <v>442</v>
      </c>
      <c r="C445" s="25">
        <v>4.1801223682622658E-2</v>
      </c>
      <c r="D445" s="23">
        <v>1217.1772549967975</v>
      </c>
      <c r="E445" s="39">
        <v>1294.3988011813751</v>
      </c>
      <c r="F445" s="15">
        <v>77.221546184577619</v>
      </c>
    </row>
    <row r="446" spans="2:6" x14ac:dyDescent="0.25">
      <c r="B446" s="25">
        <v>443</v>
      </c>
      <c r="C446" s="25">
        <v>3.5278101824349192E-2</v>
      </c>
      <c r="D446" s="23">
        <v>1210.244258423681</v>
      </c>
      <c r="E446" s="39">
        <v>1277.5353164777716</v>
      </c>
      <c r="F446" s="15">
        <v>67.291058054090627</v>
      </c>
    </row>
    <row r="447" spans="2:6" x14ac:dyDescent="0.25">
      <c r="B447" s="25">
        <v>444</v>
      </c>
      <c r="C447" s="25">
        <v>4.8377529792970074E-2</v>
      </c>
      <c r="D447" s="23">
        <v>1224.3630199720481</v>
      </c>
      <c r="E447" s="39">
        <v>1311.6549004320957</v>
      </c>
      <c r="F447" s="15">
        <v>87.291880460047651</v>
      </c>
    </row>
    <row r="448" spans="2:6" x14ac:dyDescent="0.25">
      <c r="B448" s="25">
        <v>445</v>
      </c>
      <c r="C448" s="25">
        <v>6.2593617566232412E-2</v>
      </c>
      <c r="D448" s="23">
        <v>1240.5528442477469</v>
      </c>
      <c r="E448" s="39">
        <v>1349.8226466348472</v>
      </c>
      <c r="F448" s="15">
        <v>109.2698023871003</v>
      </c>
    </row>
    <row r="449" spans="2:6" x14ac:dyDescent="0.25">
      <c r="B449" s="25">
        <v>446</v>
      </c>
      <c r="C449" s="25">
        <v>3.8350991540098196E-2</v>
      </c>
      <c r="D449" s="23">
        <v>1213.4858481897045</v>
      </c>
      <c r="E449" s="39">
        <v>1285.4477736120155</v>
      </c>
      <c r="F449" s="15">
        <v>71.961925422310969</v>
      </c>
    </row>
    <row r="450" spans="2:6" x14ac:dyDescent="0.25">
      <c r="B450" s="25">
        <v>447</v>
      </c>
      <c r="C450" s="25">
        <v>4.269181839369416E-2</v>
      </c>
      <c r="D450" s="23">
        <v>1218.1389313590769</v>
      </c>
      <c r="E450" s="39">
        <v>1296.7207563485929</v>
      </c>
      <c r="F450" s="15">
        <v>78.581824989516008</v>
      </c>
    </row>
    <row r="451" spans="2:6" x14ac:dyDescent="0.25">
      <c r="B451" s="25">
        <v>448</v>
      </c>
      <c r="C451" s="25">
        <v>4.5554928513590276E-2</v>
      </c>
      <c r="D451" s="23">
        <v>1221.2549323269268</v>
      </c>
      <c r="E451" s="39">
        <v>1304.2172113142517</v>
      </c>
      <c r="F451" s="15">
        <v>82.962278987324908</v>
      </c>
    </row>
    <row r="452" spans="2:6" x14ac:dyDescent="0.25">
      <c r="B452" s="25">
        <v>449</v>
      </c>
      <c r="C452" s="25">
        <v>4.2255034655743422E-2</v>
      </c>
      <c r="D452" s="23">
        <v>1217.6668353247894</v>
      </c>
      <c r="E452" s="39">
        <v>1295.5813887381121</v>
      </c>
      <c r="F452" s="15">
        <v>77.914553413322665</v>
      </c>
    </row>
    <row r="453" spans="2:6" x14ac:dyDescent="0.25">
      <c r="B453" s="25">
        <v>450</v>
      </c>
      <c r="C453" s="25">
        <v>3.4538689815040317E-2</v>
      </c>
      <c r="D453" s="23">
        <v>1209.4707806939434</v>
      </c>
      <c r="E453" s="39">
        <v>1275.6397974490221</v>
      </c>
      <c r="F453" s="15">
        <v>66.169016755078701</v>
      </c>
    </row>
    <row r="454" spans="2:6" x14ac:dyDescent="0.25">
      <c r="B454" s="25">
        <v>451</v>
      </c>
      <c r="C454" s="25">
        <v>4.3900345013428224E-2</v>
      </c>
      <c r="D454" s="23">
        <v>1219.4496776685196</v>
      </c>
      <c r="E454" s="39">
        <v>1299.8791257752832</v>
      </c>
      <c r="F454" s="15">
        <v>80.42944810676363</v>
      </c>
    </row>
    <row r="455" spans="2:6" x14ac:dyDescent="0.25">
      <c r="B455" s="25">
        <v>452</v>
      </c>
      <c r="C455" s="25">
        <v>3.3664562899594741E-2</v>
      </c>
      <c r="D455" s="23">
        <v>1208.5596623295612</v>
      </c>
      <c r="E455" s="39">
        <v>1273.4031469156616</v>
      </c>
      <c r="F455" s="15">
        <v>64.843484586100431</v>
      </c>
    </row>
    <row r="456" spans="2:6" x14ac:dyDescent="0.25">
      <c r="B456" s="25">
        <v>453</v>
      </c>
      <c r="C456" s="25">
        <v>4.5910443689823555E-2</v>
      </c>
      <c r="D456" s="23">
        <v>1221.6444344143488</v>
      </c>
      <c r="E456" s="39">
        <v>1305.1514294549347</v>
      </c>
      <c r="F456" s="15">
        <v>83.506995040585934</v>
      </c>
    </row>
    <row r="457" spans="2:6" x14ac:dyDescent="0.25">
      <c r="B457" s="25">
        <v>454</v>
      </c>
      <c r="C457" s="25">
        <v>5.9339563433949132E-2</v>
      </c>
      <c r="D457" s="23">
        <v>1236.7691008779109</v>
      </c>
      <c r="E457" s="39">
        <v>1340.9824901350617</v>
      </c>
      <c r="F457" s="15">
        <v>104.21338925715077</v>
      </c>
    </row>
    <row r="458" spans="2:6" x14ac:dyDescent="0.25">
      <c r="B458" s="25">
        <v>455</v>
      </c>
      <c r="C458" s="25">
        <v>4.0483421341966183E-2</v>
      </c>
      <c r="D458" s="23">
        <v>1215.7609063295711</v>
      </c>
      <c r="E458" s="39">
        <v>1290.9716524318128</v>
      </c>
      <c r="F458" s="15">
        <v>75.210746102241728</v>
      </c>
    </row>
    <row r="459" spans="2:6" x14ac:dyDescent="0.25">
      <c r="B459" s="25">
        <v>456</v>
      </c>
      <c r="C459" s="25">
        <v>5.1182829619919289E-2</v>
      </c>
      <c r="D459" s="23">
        <v>1227.4873587581762</v>
      </c>
      <c r="E459" s="39">
        <v>1319.0933572995209</v>
      </c>
      <c r="F459" s="15">
        <v>91.605998541344661</v>
      </c>
    </row>
    <row r="460" spans="2:6" x14ac:dyDescent="0.25">
      <c r="B460" s="25">
        <v>457</v>
      </c>
      <c r="C460" s="25">
        <v>4.6707567446207694E-2</v>
      </c>
      <c r="D460" s="23">
        <v>1222.519830380653</v>
      </c>
      <c r="E460" s="39">
        <v>1307.2488069049271</v>
      </c>
      <c r="F460" s="15">
        <v>84.728976524274003</v>
      </c>
    </row>
    <row r="461" spans="2:6" x14ac:dyDescent="0.25">
      <c r="B461" s="25">
        <v>458</v>
      </c>
      <c r="C461" s="25">
        <v>6.4681983864659412E-2</v>
      </c>
      <c r="D461" s="23">
        <v>1243.0051481267121</v>
      </c>
      <c r="E461" s="39">
        <v>1355.528188750352</v>
      </c>
      <c r="F461" s="15">
        <v>112.52304062363987</v>
      </c>
    </row>
    <row r="462" spans="2:6" x14ac:dyDescent="0.25">
      <c r="B462" s="25">
        <v>459</v>
      </c>
      <c r="C462" s="25">
        <v>5.632899464988482E-2</v>
      </c>
      <c r="D462" s="23">
        <v>1233.3093593215615</v>
      </c>
      <c r="E462" s="39">
        <v>1332.8583727152445</v>
      </c>
      <c r="F462" s="15">
        <v>99.549013393683026</v>
      </c>
    </row>
    <row r="463" spans="2:6" x14ac:dyDescent="0.25">
      <c r="B463" s="25">
        <v>460</v>
      </c>
      <c r="C463" s="25">
        <v>4.8405280629270381E-2</v>
      </c>
      <c r="D463" s="23">
        <v>1224.3937549439024</v>
      </c>
      <c r="E463" s="39">
        <v>1311.7282577521105</v>
      </c>
      <c r="F463" s="15">
        <v>87.334502808208072</v>
      </c>
    </row>
    <row r="464" spans="2:6" x14ac:dyDescent="0.25">
      <c r="B464" s="25">
        <v>461</v>
      </c>
      <c r="C464" s="25">
        <v>6.2305970360801689E-2</v>
      </c>
      <c r="D464" s="23">
        <v>1240.2165349947129</v>
      </c>
      <c r="E464" s="39">
        <v>1349.0387447789565</v>
      </c>
      <c r="F464" s="15">
        <v>108.82220978424357</v>
      </c>
    </row>
    <row r="465" spans="2:6" x14ac:dyDescent="0.25">
      <c r="B465" s="25">
        <v>462</v>
      </c>
      <c r="C465" s="25">
        <v>5.3426958533971489E-2</v>
      </c>
      <c r="D465" s="23">
        <v>1230.011857161878</v>
      </c>
      <c r="E465" s="39">
        <v>1325.0769865293319</v>
      </c>
      <c r="F465" s="15">
        <v>95.065129367453892</v>
      </c>
    </row>
    <row r="466" spans="2:6" x14ac:dyDescent="0.25">
      <c r="B466" s="25">
        <v>463</v>
      </c>
      <c r="C466" s="25">
        <v>4.4627557692654113E-2</v>
      </c>
      <c r="D466" s="23">
        <v>1220.2415886955969</v>
      </c>
      <c r="E466" s="39">
        <v>1301.7837854987886</v>
      </c>
      <c r="F466" s="15">
        <v>81.5421968031917</v>
      </c>
    </row>
    <row r="467" spans="2:6" x14ac:dyDescent="0.25">
      <c r="B467" s="25">
        <v>464</v>
      </c>
      <c r="C467" s="25">
        <v>4.6784798095594181E-2</v>
      </c>
      <c r="D467" s="23">
        <v>1222.6047963692845</v>
      </c>
      <c r="E467" s="39">
        <v>1307.4522135514576</v>
      </c>
      <c r="F467" s="15">
        <v>84.847417182173103</v>
      </c>
    </row>
    <row r="468" spans="2:6" x14ac:dyDescent="0.25">
      <c r="B468" s="25">
        <v>465</v>
      </c>
      <c r="C468" s="25">
        <v>4.1543758112338569E-2</v>
      </c>
      <c r="D468" s="23">
        <v>1216.8999131049081</v>
      </c>
      <c r="E468" s="39">
        <v>1293.728413086506</v>
      </c>
      <c r="F468" s="15">
        <v>76.828499981597815</v>
      </c>
    </row>
    <row r="469" spans="2:6" x14ac:dyDescent="0.25">
      <c r="B469" s="25">
        <v>466</v>
      </c>
      <c r="C469" s="25">
        <v>4.4324819881563803E-2</v>
      </c>
      <c r="D469" s="23">
        <v>1219.9116263527706</v>
      </c>
      <c r="E469" s="39">
        <v>1300.9904984717678</v>
      </c>
      <c r="F469" s="15">
        <v>81.078872118997197</v>
      </c>
    </row>
    <row r="470" spans="2:6" x14ac:dyDescent="0.25">
      <c r="B470" s="25">
        <v>467</v>
      </c>
      <c r="C470" s="25">
        <v>4.2881437106258885E-2</v>
      </c>
      <c r="D470" s="23">
        <v>1218.3441499806124</v>
      </c>
      <c r="E470" s="39">
        <v>1297.2157356427304</v>
      </c>
      <c r="F470" s="15">
        <v>78.871585662117923</v>
      </c>
    </row>
    <row r="471" spans="2:6" x14ac:dyDescent="0.25">
      <c r="B471" s="25">
        <v>468</v>
      </c>
      <c r="C471" s="25">
        <v>4.5233125156215262E-2</v>
      </c>
      <c r="D471" s="23">
        <v>1220.9028561308589</v>
      </c>
      <c r="E471" s="39">
        <v>1303.3722230116487</v>
      </c>
      <c r="F471" s="15">
        <v>82.469366880789721</v>
      </c>
    </row>
    <row r="472" spans="2:6" x14ac:dyDescent="0.25">
      <c r="B472" s="25">
        <v>469</v>
      </c>
      <c r="C472" s="25">
        <v>5.3060461398651705E-2</v>
      </c>
      <c r="D472" s="23">
        <v>1229.5980511627381</v>
      </c>
      <c r="E472" s="39">
        <v>1324.097768056417</v>
      </c>
      <c r="F472" s="15">
        <v>94.499716893678851</v>
      </c>
    </row>
    <row r="473" spans="2:6" x14ac:dyDescent="0.25">
      <c r="B473" s="25">
        <v>470</v>
      </c>
      <c r="C473" s="25">
        <v>3.621955622793338E-2</v>
      </c>
      <c r="D473" s="23">
        <v>1211.232758851429</v>
      </c>
      <c r="E473" s="39">
        <v>1279.953507006871</v>
      </c>
      <c r="F473" s="15">
        <v>68.720748155441925</v>
      </c>
    </row>
    <row r="474" spans="2:6" x14ac:dyDescent="0.25">
      <c r="B474" s="25">
        <v>471</v>
      </c>
      <c r="C474" s="25">
        <v>4.3575998201039481E-2</v>
      </c>
      <c r="D474" s="23">
        <v>1219.0972465691052</v>
      </c>
      <c r="E474" s="39">
        <v>1299.0306286392815</v>
      </c>
      <c r="F474" s="15">
        <v>79.933382070176322</v>
      </c>
    </row>
    <row r="475" spans="2:6" x14ac:dyDescent="0.25">
      <c r="B475" s="25">
        <v>472</v>
      </c>
      <c r="C475" s="25">
        <v>3.9969768759530254E-2</v>
      </c>
      <c r="D475" s="23">
        <v>1215.2109918349856</v>
      </c>
      <c r="E475" s="39">
        <v>1289.6386093395533</v>
      </c>
      <c r="F475" s="15">
        <v>74.427617504567706</v>
      </c>
    </row>
    <row r="476" spans="2:6" x14ac:dyDescent="0.25">
      <c r="B476" s="25">
        <v>473</v>
      </c>
      <c r="C476" s="25">
        <v>6.7366028047786602E-2</v>
      </c>
      <c r="D476" s="23">
        <v>1246.184284333877</v>
      </c>
      <c r="E476" s="39">
        <v>1362.897951097008</v>
      </c>
      <c r="F476" s="15">
        <v>116.71366676313096</v>
      </c>
    </row>
    <row r="477" spans="2:6" x14ac:dyDescent="0.25">
      <c r="B477" s="25">
        <v>474</v>
      </c>
      <c r="C477" s="25">
        <v>6.434441746223972E-2</v>
      </c>
      <c r="D477" s="23">
        <v>1242.6074890818552</v>
      </c>
      <c r="E477" s="39">
        <v>1354.6042371840124</v>
      </c>
      <c r="F477" s="15">
        <v>111.9967481021572</v>
      </c>
    </row>
    <row r="478" spans="2:6" x14ac:dyDescent="0.25">
      <c r="B478" s="25">
        <v>475</v>
      </c>
      <c r="C478" s="25">
        <v>5.9504593808146579E-2</v>
      </c>
      <c r="D478" s="23">
        <v>1236.9598928416069</v>
      </c>
      <c r="E478" s="39">
        <v>1341.4293484587367</v>
      </c>
      <c r="F478" s="15">
        <v>104.46945561712982</v>
      </c>
    </row>
    <row r="479" spans="2:6" x14ac:dyDescent="0.25">
      <c r="B479" s="25">
        <v>476</v>
      </c>
      <c r="C479" s="25">
        <v>4.9280100801101213E-2</v>
      </c>
      <c r="D479" s="23">
        <v>1225.3644112707802</v>
      </c>
      <c r="E479" s="39">
        <v>1314.0430988228863</v>
      </c>
      <c r="F479" s="15">
        <v>88.678687552106112</v>
      </c>
    </row>
    <row r="480" spans="2:6" x14ac:dyDescent="0.25">
      <c r="B480" s="25">
        <v>477</v>
      </c>
      <c r="C480" s="25">
        <v>4.848818394464828E-2</v>
      </c>
      <c r="D480" s="23">
        <v>1224.4855936254498</v>
      </c>
      <c r="E480" s="39">
        <v>1311.9474335788977</v>
      </c>
      <c r="F480" s="15">
        <v>87.461839953447907</v>
      </c>
    </row>
    <row r="481" spans="2:6" x14ac:dyDescent="0.25">
      <c r="B481" s="25">
        <v>478</v>
      </c>
      <c r="C481" s="25">
        <v>6.5123634852675777E-2</v>
      </c>
      <c r="D481" s="23">
        <v>1243.5261556374389</v>
      </c>
      <c r="E481" s="39">
        <v>1356.7380184976012</v>
      </c>
      <c r="F481" s="15">
        <v>113.21186286016223</v>
      </c>
    </row>
    <row r="482" spans="2:6" x14ac:dyDescent="0.25">
      <c r="B482" s="25">
        <v>479</v>
      </c>
      <c r="C482" s="25">
        <v>5.2610007225381568E-2</v>
      </c>
      <c r="D482" s="23">
        <v>1229.0902627439191</v>
      </c>
      <c r="E482" s="39">
        <v>1322.8953044779164</v>
      </c>
      <c r="F482" s="15">
        <v>93.805041733997314</v>
      </c>
    </row>
    <row r="483" spans="2:6" x14ac:dyDescent="0.25">
      <c r="B483" s="25">
        <v>480</v>
      </c>
      <c r="C483" s="25">
        <v>6.5716094750315326E-2</v>
      </c>
      <c r="D483" s="23">
        <v>1244.2263765230873</v>
      </c>
      <c r="E483" s="39">
        <v>1358.3627233579095</v>
      </c>
      <c r="F483" s="15">
        <v>114.13634683482223</v>
      </c>
    </row>
    <row r="484" spans="2:6" x14ac:dyDescent="0.25">
      <c r="B484" s="25">
        <v>481</v>
      </c>
      <c r="C484" s="25">
        <v>4.2031739957193295E-2</v>
      </c>
      <c r="D484" s="23">
        <v>1217.4258233687285</v>
      </c>
      <c r="E484" s="39">
        <v>1294.999351927017</v>
      </c>
      <c r="F484" s="15">
        <v>77.573528558288444</v>
      </c>
    </row>
    <row r="485" spans="2:6" x14ac:dyDescent="0.25">
      <c r="B485" s="25">
        <v>482</v>
      </c>
      <c r="C485" s="25">
        <v>3.2630214542218067E-2</v>
      </c>
      <c r="D485" s="23">
        <v>1207.4861456020003</v>
      </c>
      <c r="E485" s="39">
        <v>1270.7624421823321</v>
      </c>
      <c r="F485" s="15">
        <v>63.276296580331746</v>
      </c>
    </row>
    <row r="486" spans="2:6" x14ac:dyDescent="0.25">
      <c r="B486" s="25">
        <v>483</v>
      </c>
      <c r="C486" s="25">
        <v>4.7864585300727923E-2</v>
      </c>
      <c r="D486" s="23">
        <v>1223.7955373573479</v>
      </c>
      <c r="E486" s="39">
        <v>1310.2997834615271</v>
      </c>
      <c r="F486" s="15">
        <v>86.504246104179174</v>
      </c>
    </row>
    <row r="487" spans="2:6" x14ac:dyDescent="0.25">
      <c r="B487" s="25">
        <v>484</v>
      </c>
      <c r="C487" s="25">
        <v>5.9149498337198368E-2</v>
      </c>
      <c r="D487" s="23">
        <v>1236.5495125526045</v>
      </c>
      <c r="E487" s="39">
        <v>1340.4680397587733</v>
      </c>
      <c r="F487" s="15">
        <v>103.91852720616885</v>
      </c>
    </row>
    <row r="488" spans="2:6" x14ac:dyDescent="0.25">
      <c r="B488" s="25">
        <v>485</v>
      </c>
      <c r="C488" s="25">
        <v>6.9481275094513184E-2</v>
      </c>
      <c r="D488" s="23">
        <v>1248.7112388785124</v>
      </c>
      <c r="E488" s="39">
        <v>1368.7349964961104</v>
      </c>
      <c r="F488" s="15">
        <v>120.02375761759799</v>
      </c>
    </row>
    <row r="489" spans="2:6" x14ac:dyDescent="0.25">
      <c r="B489" s="25">
        <v>486</v>
      </c>
      <c r="C489" s="25">
        <v>4.9626745888672018E-2</v>
      </c>
      <c r="D489" s="23">
        <v>1225.7499759827097</v>
      </c>
      <c r="E489" s="39">
        <v>1314.9615903024771</v>
      </c>
      <c r="F489" s="15">
        <v>89.211614319767477</v>
      </c>
    </row>
    <row r="490" spans="2:6" x14ac:dyDescent="0.25">
      <c r="B490" s="25">
        <v>487</v>
      </c>
      <c r="C490" s="25">
        <v>4.6826064507883548E-2</v>
      </c>
      <c r="D490" s="23">
        <v>1222.6502069648814</v>
      </c>
      <c r="E490" s="39">
        <v>1307.5609135796612</v>
      </c>
      <c r="F490" s="15">
        <v>84.910706614779883</v>
      </c>
    </row>
    <row r="491" spans="2:6" x14ac:dyDescent="0.25">
      <c r="B491" s="25">
        <v>488</v>
      </c>
      <c r="C491" s="25">
        <v>5.3272645891362262E-2</v>
      </c>
      <c r="D491" s="23">
        <v>1229.8375530349213</v>
      </c>
      <c r="E491" s="39">
        <v>1324.6645936749123</v>
      </c>
      <c r="F491" s="15">
        <v>94.827040639991083</v>
      </c>
    </row>
    <row r="492" spans="2:6" x14ac:dyDescent="0.25">
      <c r="B492" s="25">
        <v>489</v>
      </c>
      <c r="C492" s="25">
        <v>6.3653019361866667E-2</v>
      </c>
      <c r="D492" s="23">
        <v>1241.7945317512622</v>
      </c>
      <c r="E492" s="39">
        <v>1352.7138596249879</v>
      </c>
      <c r="F492" s="15">
        <v>110.91932787372571</v>
      </c>
    </row>
    <row r="493" spans="2:6" x14ac:dyDescent="0.25">
      <c r="B493" s="25">
        <v>490</v>
      </c>
      <c r="C493" s="25">
        <v>6.2668524501933928E-2</v>
      </c>
      <c r="D493" s="23">
        <v>1240.6404817507218</v>
      </c>
      <c r="E493" s="39">
        <v>1350.0268627531648</v>
      </c>
      <c r="F493" s="15">
        <v>109.38638100244293</v>
      </c>
    </row>
    <row r="494" spans="2:6" x14ac:dyDescent="0.25">
      <c r="B494" s="25">
        <v>491</v>
      </c>
      <c r="C494" s="25">
        <v>4.879814667766872E-2</v>
      </c>
      <c r="D494" s="23">
        <v>1224.8292364587203</v>
      </c>
      <c r="E494" s="39">
        <v>1312.7672557249989</v>
      </c>
      <c r="F494" s="15">
        <v>87.938019266278616</v>
      </c>
    </row>
    <row r="495" spans="2:6" x14ac:dyDescent="0.25">
      <c r="B495" s="25">
        <v>492</v>
      </c>
      <c r="C495" s="25">
        <v>4.6930136047349413E-2</v>
      </c>
      <c r="D495" s="23">
        <v>1222.7647638656126</v>
      </c>
      <c r="E495" s="39">
        <v>1307.8350933563688</v>
      </c>
      <c r="F495" s="15">
        <v>85.070329490756194</v>
      </c>
    </row>
    <row r="496" spans="2:6" x14ac:dyDescent="0.25">
      <c r="B496" s="25">
        <v>493</v>
      </c>
      <c r="C496" s="25">
        <v>3.7780726245872802E-2</v>
      </c>
      <c r="D496" s="23">
        <v>1212.8809809645636</v>
      </c>
      <c r="E496" s="39">
        <v>1283.9751316040299</v>
      </c>
      <c r="F496" s="15">
        <v>71.094150639466307</v>
      </c>
    </row>
    <row r="497" spans="2:6" x14ac:dyDescent="0.25">
      <c r="B497" s="25">
        <v>494</v>
      </c>
      <c r="C497" s="25">
        <v>5.5366675368370186E-2</v>
      </c>
      <c r="D497" s="23">
        <v>1232.2118067649058</v>
      </c>
      <c r="E497" s="39">
        <v>1330.2726212042057</v>
      </c>
      <c r="F497" s="15">
        <v>98.060814439299975</v>
      </c>
    </row>
    <row r="498" spans="2:6" x14ac:dyDescent="0.25">
      <c r="B498" s="25">
        <v>495</v>
      </c>
      <c r="C498" s="25">
        <v>5.3616957250476181E-2</v>
      </c>
      <c r="D498" s="23">
        <v>1230.2266147626658</v>
      </c>
      <c r="E498" s="39">
        <v>1325.5849394470933</v>
      </c>
      <c r="F498" s="15">
        <v>95.358324684427544</v>
      </c>
    </row>
    <row r="499" spans="2:6" x14ac:dyDescent="0.25">
      <c r="B499" s="25">
        <v>496</v>
      </c>
      <c r="C499" s="25">
        <v>4.9244359807629555E-2</v>
      </c>
      <c r="D499" s="23">
        <v>1225.3246879246669</v>
      </c>
      <c r="E499" s="39">
        <v>1313.9484374333035</v>
      </c>
      <c r="F499" s="15">
        <v>88.623749508636593</v>
      </c>
    </row>
    <row r="500" spans="2:6" x14ac:dyDescent="0.25">
      <c r="B500" s="25">
        <v>497</v>
      </c>
      <c r="C500" s="25">
        <v>3.4419442053808015E-2</v>
      </c>
      <c r="D500" s="23">
        <v>1209.3462770272763</v>
      </c>
      <c r="E500" s="39">
        <v>1275.3344059775625</v>
      </c>
      <c r="F500" s="15">
        <v>65.988128950286182</v>
      </c>
    </row>
    <row r="501" spans="2:6" x14ac:dyDescent="0.25">
      <c r="B501" s="25">
        <v>498</v>
      </c>
      <c r="C501" s="25">
        <v>5.9961570773086795E-2</v>
      </c>
      <c r="D501" s="23">
        <v>1237.48882070128</v>
      </c>
      <c r="E501" s="39">
        <v>1342.6675427049515</v>
      </c>
      <c r="F501" s="15">
        <v>105.17872200367151</v>
      </c>
    </row>
    <row r="502" spans="2:6" x14ac:dyDescent="0.25">
      <c r="B502" s="25">
        <v>499</v>
      </c>
      <c r="C502" s="25">
        <v>3.8958343797850702E-2</v>
      </c>
      <c r="D502" s="23">
        <v>1214.1316980603394</v>
      </c>
      <c r="E502" s="39">
        <v>1287.0183159530602</v>
      </c>
      <c r="F502" s="15">
        <v>72.886617892720778</v>
      </c>
    </row>
    <row r="503" spans="2:6" x14ac:dyDescent="0.25">
      <c r="B503" s="25">
        <v>500</v>
      </c>
      <c r="C503" s="25">
        <v>5.5002821381885843E-2</v>
      </c>
      <c r="D503" s="23">
        <v>1231.7978782495356</v>
      </c>
      <c r="E503" s="39">
        <v>1329.2963491322689</v>
      </c>
      <c r="F503" s="15">
        <v>97.498470882733272</v>
      </c>
    </row>
    <row r="504" spans="2:6" x14ac:dyDescent="0.25">
      <c r="B504" s="25">
        <v>501</v>
      </c>
      <c r="C504" s="25">
        <v>4.3267107789346129E-2</v>
      </c>
      <c r="D504" s="23">
        <v>1218.762053538471</v>
      </c>
      <c r="E504" s="39">
        <v>1298.2231436790225</v>
      </c>
      <c r="F504" s="15">
        <v>79.461090140551505</v>
      </c>
    </row>
    <row r="505" spans="2:6" x14ac:dyDescent="0.25">
      <c r="B505" s="25">
        <v>502</v>
      </c>
      <c r="C505" s="25">
        <v>5.5207084024249446E-2</v>
      </c>
      <c r="D505" s="23">
        <v>1232.0301805416725</v>
      </c>
      <c r="E505" s="39">
        <v>1329.844320036799</v>
      </c>
      <c r="F505" s="15">
        <v>97.814139495126483</v>
      </c>
    </row>
    <row r="506" spans="2:6" x14ac:dyDescent="0.25">
      <c r="B506" s="25">
        <v>503</v>
      </c>
      <c r="C506" s="25">
        <v>4.9578848483256416E-2</v>
      </c>
      <c r="D506" s="23">
        <v>1225.6966689950798</v>
      </c>
      <c r="E506" s="39">
        <v>1314.8346365290565</v>
      </c>
      <c r="F506" s="15">
        <v>89.137967533976735</v>
      </c>
    </row>
    <row r="507" spans="2:6" x14ac:dyDescent="0.25">
      <c r="B507" s="25">
        <v>504</v>
      </c>
      <c r="C507" s="25">
        <v>3.630768517923233E-2</v>
      </c>
      <c r="D507" s="23">
        <v>1211.3255019400433</v>
      </c>
      <c r="E507" s="39">
        <v>1280.1801430637142</v>
      </c>
      <c r="F507" s="15">
        <v>68.854641123670945</v>
      </c>
    </row>
    <row r="508" spans="2:6" x14ac:dyDescent="0.25">
      <c r="B508" s="25">
        <v>505</v>
      </c>
      <c r="C508" s="25">
        <v>5.5863413190196096E-2</v>
      </c>
      <c r="D508" s="23">
        <v>1232.7778440498182</v>
      </c>
      <c r="E508" s="39">
        <v>1331.6066831328094</v>
      </c>
      <c r="F508" s="15">
        <v>98.82883908299118</v>
      </c>
    </row>
    <row r="509" spans="2:6" x14ac:dyDescent="0.25">
      <c r="B509" s="25">
        <v>506</v>
      </c>
      <c r="C509" s="25">
        <v>7.5240531259451668E-2</v>
      </c>
      <c r="D509" s="23">
        <v>1255.6867315512686</v>
      </c>
      <c r="E509" s="39">
        <v>1384.7569551618249</v>
      </c>
      <c r="F509" s="15">
        <v>129.07022361055624</v>
      </c>
    </row>
    <row r="510" spans="2:6" x14ac:dyDescent="0.25">
      <c r="B510" s="25">
        <v>507</v>
      </c>
      <c r="C510" s="25">
        <v>5.2105266756491901E-2</v>
      </c>
      <c r="D510" s="23">
        <v>1228.5223437119475</v>
      </c>
      <c r="E510" s="39">
        <v>1321.5493343061139</v>
      </c>
      <c r="F510" s="15">
        <v>93.026990594166364</v>
      </c>
    </row>
    <row r="511" spans="2:6" x14ac:dyDescent="0.25">
      <c r="B511" s="25">
        <v>508</v>
      </c>
      <c r="C511" s="25">
        <v>5.3585773100456924E-2</v>
      </c>
      <c r="D511" s="23">
        <v>1230.1913560674886</v>
      </c>
      <c r="E511" s="39">
        <v>1325.5015555988475</v>
      </c>
      <c r="F511" s="15">
        <v>95.310199531358876</v>
      </c>
    </row>
    <row r="512" spans="2:6" x14ac:dyDescent="0.25">
      <c r="B512" s="25">
        <v>509</v>
      </c>
      <c r="C512" s="25">
        <v>5.6289296407137583E-2</v>
      </c>
      <c r="D512" s="23">
        <v>1233.2640021857881</v>
      </c>
      <c r="E512" s="39">
        <v>1332.7515970869665</v>
      </c>
      <c r="F512" s="15">
        <v>99.487594901178454</v>
      </c>
    </row>
    <row r="513" spans="2:6" x14ac:dyDescent="0.25">
      <c r="B513" s="25">
        <v>510</v>
      </c>
      <c r="C513" s="25">
        <v>3.0575206160671779E-2</v>
      </c>
      <c r="D513" s="23">
        <v>1205.3681799245753</v>
      </c>
      <c r="E513" s="39">
        <v>1265.5350134846378</v>
      </c>
      <c r="F513" s="15">
        <v>60.166833560062514</v>
      </c>
    </row>
    <row r="514" spans="2:6" x14ac:dyDescent="0.25">
      <c r="B514" s="25">
        <v>511</v>
      </c>
      <c r="C514" s="25">
        <v>3.8110615509193903E-2</v>
      </c>
      <c r="D514" s="23">
        <v>1213.2307043177734</v>
      </c>
      <c r="E514" s="39">
        <v>1284.8267952413232</v>
      </c>
      <c r="F514" s="15">
        <v>71.596090923549809</v>
      </c>
    </row>
    <row r="515" spans="2:6" x14ac:dyDescent="0.25">
      <c r="B515" s="25">
        <v>512</v>
      </c>
      <c r="C515" s="25">
        <v>5.739597250763849E-2</v>
      </c>
      <c r="D515" s="23">
        <v>1234.5310117583026</v>
      </c>
      <c r="E515" s="39">
        <v>1335.731632573903</v>
      </c>
      <c r="F515" s="15">
        <v>101.20062081560036</v>
      </c>
    </row>
    <row r="516" spans="2:6" x14ac:dyDescent="0.25">
      <c r="B516" s="25">
        <v>513</v>
      </c>
      <c r="C516" s="25">
        <v>3.9810909815727755E-2</v>
      </c>
      <c r="D516" s="23">
        <v>1215.0411626196317</v>
      </c>
      <c r="E516" s="39">
        <v>1289.2266520302694</v>
      </c>
      <c r="F516" s="15">
        <v>74.185489410637729</v>
      </c>
    </row>
    <row r="517" spans="2:6" x14ac:dyDescent="0.25">
      <c r="B517" s="25">
        <v>514</v>
      </c>
      <c r="C517" s="25">
        <v>6.6644185933233166E-2</v>
      </c>
      <c r="D517" s="23">
        <v>1245.3262805815848</v>
      </c>
      <c r="E517" s="39">
        <v>1360.911879300626</v>
      </c>
      <c r="F517" s="15">
        <v>115.58559871904117</v>
      </c>
    </row>
    <row r="518" spans="2:6" x14ac:dyDescent="0.25">
      <c r="B518" s="25">
        <v>515</v>
      </c>
      <c r="C518" s="25">
        <v>4.5157330842941157E-2</v>
      </c>
      <c r="D518" s="23">
        <v>1220.8199996281157</v>
      </c>
      <c r="E518" s="39">
        <v>1303.1732918413993</v>
      </c>
      <c r="F518" s="15">
        <v>82.353292213283567</v>
      </c>
    </row>
    <row r="519" spans="2:6" x14ac:dyDescent="0.25">
      <c r="B519" s="25">
        <v>516</v>
      </c>
      <c r="C519" s="25">
        <v>5.4042615469731631E-2</v>
      </c>
      <c r="D519" s="23">
        <v>1230.7083180909033</v>
      </c>
      <c r="E519" s="39">
        <v>1326.7236814076223</v>
      </c>
      <c r="F519" s="15">
        <v>96.015363316719004</v>
      </c>
    </row>
    <row r="520" spans="2:6" x14ac:dyDescent="0.25">
      <c r="B520" s="25">
        <v>517</v>
      </c>
      <c r="C520" s="25">
        <v>2.8576870378399073E-2</v>
      </c>
      <c r="D520" s="23">
        <v>1203.3276763751571</v>
      </c>
      <c r="E520" s="39">
        <v>1260.4760834128542</v>
      </c>
      <c r="F520" s="15">
        <v>57.148407037697098</v>
      </c>
    </row>
    <row r="521" spans="2:6" x14ac:dyDescent="0.25">
      <c r="B521" s="25">
        <v>518</v>
      </c>
      <c r="C521" s="25">
        <v>3.9176527011221568E-2</v>
      </c>
      <c r="D521" s="23">
        <v>1214.3641248344243</v>
      </c>
      <c r="E521" s="39">
        <v>1287.5830478787373</v>
      </c>
      <c r="F521" s="15">
        <v>73.218923044312987</v>
      </c>
    </row>
    <row r="522" spans="2:6" x14ac:dyDescent="0.25">
      <c r="B522" s="25">
        <v>519</v>
      </c>
      <c r="C522" s="25">
        <v>5.5075716349381409E-2</v>
      </c>
      <c r="D522" s="23">
        <v>1231.8807586829926</v>
      </c>
      <c r="E522" s="39">
        <v>1329.4918749914123</v>
      </c>
      <c r="F522" s="15">
        <v>97.611116308419696</v>
      </c>
    </row>
    <row r="523" spans="2:6" x14ac:dyDescent="0.25">
      <c r="B523" s="25">
        <v>520</v>
      </c>
      <c r="C523" s="25">
        <v>4.3328412848411879E-2</v>
      </c>
      <c r="D523" s="23">
        <v>1218.8285444214614</v>
      </c>
      <c r="E523" s="39">
        <v>1298.3833592596643</v>
      </c>
      <c r="F523" s="15">
        <v>79.554814838202901</v>
      </c>
    </row>
    <row r="524" spans="2:6" x14ac:dyDescent="0.25">
      <c r="B524" s="25">
        <v>521</v>
      </c>
      <c r="C524" s="25">
        <v>6.8550751366917101E-2</v>
      </c>
      <c r="D524" s="23">
        <v>1247.5972697308587</v>
      </c>
      <c r="E524" s="39">
        <v>1366.1640558929175</v>
      </c>
      <c r="F524" s="15">
        <v>118.56678616205886</v>
      </c>
    </row>
    <row r="525" spans="2:6" x14ac:dyDescent="0.25">
      <c r="B525" s="25">
        <v>522</v>
      </c>
      <c r="C525" s="25">
        <v>4.6360378796526658E-2</v>
      </c>
      <c r="D525" s="23">
        <v>1222.1381988115957</v>
      </c>
      <c r="E525" s="39">
        <v>1306.33483056297</v>
      </c>
      <c r="F525" s="15">
        <v>84.196631751374298</v>
      </c>
    </row>
    <row r="526" spans="2:6" x14ac:dyDescent="0.25">
      <c r="B526" s="25">
        <v>523</v>
      </c>
      <c r="C526" s="25">
        <v>4.1636115667727104E-2</v>
      </c>
      <c r="D526" s="23">
        <v>1216.9993659044144</v>
      </c>
      <c r="E526" s="39">
        <v>1293.9688482480292</v>
      </c>
      <c r="F526" s="15">
        <v>76.9694823436148</v>
      </c>
    </row>
    <row r="527" spans="2:6" x14ac:dyDescent="0.25">
      <c r="B527" s="25">
        <v>524</v>
      </c>
      <c r="C527" s="25">
        <v>5.8763142971102883E-2</v>
      </c>
      <c r="D527" s="23">
        <v>1236.1036269567201</v>
      </c>
      <c r="E527" s="39">
        <v>1339.4229339841074</v>
      </c>
      <c r="F527" s="15">
        <v>103.31930702738737</v>
      </c>
    </row>
    <row r="528" spans="2:6" x14ac:dyDescent="0.25">
      <c r="B528" s="25">
        <v>525</v>
      </c>
      <c r="C528" s="25">
        <v>5.7802314039817948E-2</v>
      </c>
      <c r="D528" s="23">
        <v>1234.9975645342415</v>
      </c>
      <c r="E528" s="39">
        <v>1336.8276053421218</v>
      </c>
      <c r="F528" s="15">
        <v>101.83004080788032</v>
      </c>
    </row>
    <row r="529" spans="2:6" x14ac:dyDescent="0.25">
      <c r="B529" s="25">
        <v>526</v>
      </c>
      <c r="C529" s="25">
        <v>4.9301063748396892E-2</v>
      </c>
      <c r="D529" s="23">
        <v>1225.3877126142772</v>
      </c>
      <c r="E529" s="39">
        <v>1314.0986234775473</v>
      </c>
      <c r="F529" s="15">
        <v>88.710910863270101</v>
      </c>
    </row>
    <row r="530" spans="2:6" x14ac:dyDescent="0.25">
      <c r="B530" s="25">
        <v>527</v>
      </c>
      <c r="C530" s="25">
        <v>5.4312901118509976E-2</v>
      </c>
      <c r="D530" s="23">
        <v>1231.0146054183153</v>
      </c>
      <c r="E530" s="39">
        <v>1327.4473112112005</v>
      </c>
      <c r="F530" s="15">
        <v>96.432705792885145</v>
      </c>
    </row>
    <row r="531" spans="2:6" x14ac:dyDescent="0.25">
      <c r="B531" s="25">
        <v>528</v>
      </c>
      <c r="C531" s="25">
        <v>5.2906309622635705E-2</v>
      </c>
      <c r="D531" s="23">
        <v>1229.4241779506615</v>
      </c>
      <c r="E531" s="39">
        <v>1323.6861347228532</v>
      </c>
      <c r="F531" s="15">
        <v>94.261956772191752</v>
      </c>
    </row>
    <row r="532" spans="2:6" x14ac:dyDescent="0.25">
      <c r="B532" s="25">
        <v>529</v>
      </c>
      <c r="C532" s="25">
        <v>3.2569680964360026E-2</v>
      </c>
      <c r="D532" s="23">
        <v>1207.4234746051052</v>
      </c>
      <c r="E532" s="39">
        <v>1270.6080977153545</v>
      </c>
      <c r="F532" s="15">
        <v>63.184623110249277</v>
      </c>
    </row>
    <row r="533" spans="2:6" x14ac:dyDescent="0.25">
      <c r="B533" s="25">
        <v>530</v>
      </c>
      <c r="C533" s="25">
        <v>3.3790114952902496E-2</v>
      </c>
      <c r="D533" s="23">
        <v>1208.6903085891161</v>
      </c>
      <c r="E533" s="39">
        <v>1273.7241189477263</v>
      </c>
      <c r="F533" s="15">
        <v>65.033810358610253</v>
      </c>
    </row>
    <row r="534" spans="2:6" x14ac:dyDescent="0.25">
      <c r="B534" s="25">
        <v>531</v>
      </c>
      <c r="C534" s="25">
        <v>6.2588505722026885E-2</v>
      </c>
      <c r="D534" s="23">
        <v>1240.5468645152839</v>
      </c>
      <c r="E534" s="39">
        <v>1349.8087115740532</v>
      </c>
      <c r="F534" s="15">
        <v>109.26184705876926</v>
      </c>
    </row>
    <row r="535" spans="2:6" x14ac:dyDescent="0.25">
      <c r="B535" s="25">
        <v>532</v>
      </c>
      <c r="C535" s="25">
        <v>4.8777262587415812E-2</v>
      </c>
      <c r="D535" s="23">
        <v>1224.8060696463949</v>
      </c>
      <c r="E535" s="39">
        <v>1312.7120015598239</v>
      </c>
      <c r="F535" s="15">
        <v>87.905931913428958</v>
      </c>
    </row>
    <row r="536" spans="2:6" x14ac:dyDescent="0.25">
      <c r="B536" s="25">
        <v>533</v>
      </c>
      <c r="C536" s="25">
        <v>5.5487415933185694E-2</v>
      </c>
      <c r="D536" s="23">
        <v>1232.3492922672017</v>
      </c>
      <c r="E536" s="39">
        <v>1330.5967555768968</v>
      </c>
      <c r="F536" s="15">
        <v>98.247463309695149</v>
      </c>
    </row>
    <row r="537" spans="2:6" x14ac:dyDescent="0.25">
      <c r="B537" s="25">
        <v>534</v>
      </c>
      <c r="C537" s="25">
        <v>6.6737264706436872E-2</v>
      </c>
      <c r="D537" s="23">
        <v>1245.4367926407692</v>
      </c>
      <c r="E537" s="39">
        <v>1361.1678080078368</v>
      </c>
      <c r="F537" s="15">
        <v>115.73101536706758</v>
      </c>
    </row>
    <row r="538" spans="2:6" x14ac:dyDescent="0.25">
      <c r="B538" s="25">
        <v>535</v>
      </c>
      <c r="C538" s="25">
        <v>3.8911072423967359E-2</v>
      </c>
      <c r="D538" s="23">
        <v>1214.0813695032618</v>
      </c>
      <c r="E538" s="39">
        <v>1286.8959989524601</v>
      </c>
      <c r="F538" s="15">
        <v>72.814629449198264</v>
      </c>
    </row>
    <row r="539" spans="2:6" x14ac:dyDescent="0.25">
      <c r="B539" s="25">
        <v>536</v>
      </c>
      <c r="C539" s="25">
        <v>6.4473787274707109E-2</v>
      </c>
      <c r="D539" s="23">
        <v>1242.7598313905869</v>
      </c>
      <c r="E539" s="39">
        <v>1354.9582573444341</v>
      </c>
      <c r="F539" s="15">
        <v>112.19842595384716</v>
      </c>
    </row>
    <row r="540" spans="2:6" x14ac:dyDescent="0.25">
      <c r="B540" s="25">
        <v>537</v>
      </c>
      <c r="C540" s="25">
        <v>4.9146270328902252E-2</v>
      </c>
      <c r="D540" s="23">
        <v>1225.2156983486727</v>
      </c>
      <c r="E540" s="39">
        <v>1313.688682195984</v>
      </c>
      <c r="F540" s="15">
        <v>88.472983847311298</v>
      </c>
    </row>
    <row r="541" spans="2:6" x14ac:dyDescent="0.25">
      <c r="B541" s="25">
        <v>538</v>
      </c>
      <c r="C541" s="25">
        <v>6.5045051704178805E-2</v>
      </c>
      <c r="D541" s="23">
        <v>1243.433391651334</v>
      </c>
      <c r="E541" s="39">
        <v>1356.5226710328557</v>
      </c>
      <c r="F541" s="15">
        <v>113.08927938152169</v>
      </c>
    </row>
    <row r="542" spans="2:6" x14ac:dyDescent="0.25">
      <c r="B542" s="25">
        <v>539</v>
      </c>
      <c r="C542" s="25">
        <v>5.1975523043310677E-2</v>
      </c>
      <c r="D542" s="23">
        <v>1228.3765420057732</v>
      </c>
      <c r="E542" s="39">
        <v>1321.2035926944748</v>
      </c>
      <c r="F542" s="15">
        <v>92.827050688701547</v>
      </c>
    </row>
    <row r="543" spans="2:6" x14ac:dyDescent="0.25">
      <c r="B543" s="25">
        <v>540</v>
      </c>
      <c r="C543" s="25">
        <v>5.0745047295401288E-2</v>
      </c>
      <c r="D543" s="23">
        <v>1226.9974824042927</v>
      </c>
      <c r="E543" s="39">
        <v>1317.9295091588817</v>
      </c>
      <c r="F543" s="15">
        <v>90.93202675458906</v>
      </c>
    </row>
    <row r="544" spans="2:6" x14ac:dyDescent="0.25">
      <c r="B544" s="25">
        <v>541</v>
      </c>
      <c r="C544" s="25">
        <v>6.295693013315945E-2</v>
      </c>
      <c r="D544" s="23">
        <v>1240.9781274655832</v>
      </c>
      <c r="E544" s="39">
        <v>1350.8134346202464</v>
      </c>
      <c r="F544" s="15">
        <v>109.83530715466327</v>
      </c>
    </row>
    <row r="545" spans="2:6" x14ac:dyDescent="0.25">
      <c r="B545" s="25">
        <v>542</v>
      </c>
      <c r="C545" s="25">
        <v>4.3631046430937813E-2</v>
      </c>
      <c r="D545" s="23">
        <v>1219.1570276830325</v>
      </c>
      <c r="E545" s="39">
        <v>1299.1745920102824</v>
      </c>
      <c r="F545" s="15">
        <v>80.017564327249829</v>
      </c>
    </row>
    <row r="546" spans="2:6" x14ac:dyDescent="0.25">
      <c r="B546" s="25">
        <v>543</v>
      </c>
      <c r="C546" s="25">
        <v>5.245346014849115E-2</v>
      </c>
      <c r="D546" s="23">
        <v>1228.9140000979573</v>
      </c>
      <c r="E546" s="39">
        <v>1322.4776877673396</v>
      </c>
      <c r="F546" s="15">
        <v>93.563687669382261</v>
      </c>
    </row>
    <row r="547" spans="2:6" x14ac:dyDescent="0.25">
      <c r="B547" s="25">
        <v>544</v>
      </c>
      <c r="C547" s="25">
        <v>6.1083153985282426E-2</v>
      </c>
      <c r="D547" s="23">
        <v>1238.7908264937487</v>
      </c>
      <c r="E547" s="39">
        <v>1345.7116273583306</v>
      </c>
      <c r="F547" s="15">
        <v>106.92080086458191</v>
      </c>
    </row>
    <row r="548" spans="2:6" x14ac:dyDescent="0.25">
      <c r="B548" s="25">
        <v>545</v>
      </c>
      <c r="C548" s="25">
        <v>4.8153917338900509E-2</v>
      </c>
      <c r="D548" s="23">
        <v>1224.1154874642662</v>
      </c>
      <c r="E548" s="39">
        <v>1311.0639622078588</v>
      </c>
      <c r="F548" s="15">
        <v>86.948474743592669</v>
      </c>
    </row>
    <row r="549" spans="2:6" x14ac:dyDescent="0.25">
      <c r="B549" s="25">
        <v>546</v>
      </c>
      <c r="C549" s="25">
        <v>4.2659992485449841E-2</v>
      </c>
      <c r="D549" s="23">
        <v>1218.104503149121</v>
      </c>
      <c r="E549" s="39">
        <v>1296.6376990783569</v>
      </c>
      <c r="F549" s="15">
        <v>78.533195929235944</v>
      </c>
    </row>
    <row r="550" spans="2:6" x14ac:dyDescent="0.25">
      <c r="B550" s="25">
        <v>547</v>
      </c>
      <c r="C550" s="25">
        <v>5.2966964246815428E-2</v>
      </c>
      <c r="D550" s="23">
        <v>1229.4925799184307</v>
      </c>
      <c r="E550" s="39">
        <v>1323.8480849412915</v>
      </c>
      <c r="F550" s="15">
        <v>94.355505022860825</v>
      </c>
    </row>
    <row r="551" spans="2:6" x14ac:dyDescent="0.25">
      <c r="B551" s="25">
        <v>548</v>
      </c>
      <c r="C551" s="25">
        <v>4.7227947739397994E-2</v>
      </c>
      <c r="D551" s="23">
        <v>1223.0928491890045</v>
      </c>
      <c r="E551" s="39">
        <v>1308.6200397859618</v>
      </c>
      <c r="F551" s="15">
        <v>85.527190596957325</v>
      </c>
    </row>
    <row r="552" spans="2:6" x14ac:dyDescent="0.25">
      <c r="B552" s="25">
        <v>549</v>
      </c>
      <c r="C552" s="25">
        <v>4.4851074154229106E-2</v>
      </c>
      <c r="D552" s="23">
        <v>1220.48547132816</v>
      </c>
      <c r="E552" s="39">
        <v>1302.369829862834</v>
      </c>
      <c r="F552" s="15">
        <v>81.884358534673993</v>
      </c>
    </row>
    <row r="553" spans="2:6" x14ac:dyDescent="0.25">
      <c r="B553" s="25">
        <v>550</v>
      </c>
      <c r="C553" s="25">
        <v>5.0645659948926176E-2</v>
      </c>
      <c r="D553" s="23">
        <v>1226.8863869751494</v>
      </c>
      <c r="E553" s="39">
        <v>1317.6654432782109</v>
      </c>
      <c r="F553" s="15">
        <v>90.779056303061452</v>
      </c>
    </row>
    <row r="554" spans="2:6" x14ac:dyDescent="0.25">
      <c r="B554" s="25">
        <v>551</v>
      </c>
      <c r="C554" s="25">
        <v>6.8278857184676883E-2</v>
      </c>
      <c r="D554" s="23">
        <v>1247.2724641875593</v>
      </c>
      <c r="E554" s="39">
        <v>1365.4137745385499</v>
      </c>
      <c r="F554" s="15">
        <v>118.14131035099058</v>
      </c>
    </row>
    <row r="555" spans="2:6" x14ac:dyDescent="0.25">
      <c r="B555" s="25">
        <v>552</v>
      </c>
      <c r="C555" s="25">
        <v>3.7708516425147207E-2</v>
      </c>
      <c r="D555" s="23">
        <v>1212.8044965282359</v>
      </c>
      <c r="E555" s="39">
        <v>1283.7887964523431</v>
      </c>
      <c r="F555" s="15">
        <v>70.98429992410729</v>
      </c>
    </row>
    <row r="556" spans="2:6" x14ac:dyDescent="0.25">
      <c r="B556" s="25">
        <v>553</v>
      </c>
      <c r="C556" s="25">
        <v>5.9700244718900536E-2</v>
      </c>
      <c r="D556" s="23">
        <v>1237.1862381977135</v>
      </c>
      <c r="E556" s="39">
        <v>1341.9593232089003</v>
      </c>
      <c r="F556" s="15">
        <v>104.77308501118682</v>
      </c>
    </row>
    <row r="557" spans="2:6" x14ac:dyDescent="0.25">
      <c r="B557" s="25">
        <v>554</v>
      </c>
      <c r="C557" s="25">
        <v>3.4981263022511269E-2</v>
      </c>
      <c r="D557" s="23">
        <v>1209.9334386553066</v>
      </c>
      <c r="E557" s="39">
        <v>1276.7739630759418</v>
      </c>
      <c r="F557" s="15">
        <v>66.84052442063512</v>
      </c>
    </row>
    <row r="558" spans="2:6" x14ac:dyDescent="0.25">
      <c r="B558" s="25">
        <v>555</v>
      </c>
      <c r="C558" s="25">
        <v>6.0164331891638986E-2</v>
      </c>
      <c r="D558" s="23">
        <v>1237.7237960958792</v>
      </c>
      <c r="E558" s="39">
        <v>1343.2173175117462</v>
      </c>
      <c r="F558" s="15">
        <v>105.49352141586701</v>
      </c>
    </row>
    <row r="559" spans="2:6" x14ac:dyDescent="0.25">
      <c r="B559" s="25">
        <v>556</v>
      </c>
      <c r="C559" s="25">
        <v>5.8893764325417389E-2</v>
      </c>
      <c r="D559" s="23">
        <v>1236.2543021432493</v>
      </c>
      <c r="E559" s="39">
        <v>1339.7761729333324</v>
      </c>
      <c r="F559" s="15">
        <v>103.52187079008309</v>
      </c>
    </row>
    <row r="560" spans="2:6" x14ac:dyDescent="0.25">
      <c r="B560" s="25">
        <v>557</v>
      </c>
      <c r="C560" s="25">
        <v>5.1026628890217716E-2</v>
      </c>
      <c r="D560" s="23">
        <v>1227.3124732539156</v>
      </c>
      <c r="E560" s="39">
        <v>1318.6779675890543</v>
      </c>
      <c r="F560" s="15">
        <v>91.365494335138692</v>
      </c>
    </row>
    <row r="561" spans="2:6" x14ac:dyDescent="0.25">
      <c r="B561" s="25">
        <v>558</v>
      </c>
      <c r="C561" s="25">
        <v>4.9746844912706319E-2</v>
      </c>
      <c r="D561" s="23">
        <v>1225.8836840659205</v>
      </c>
      <c r="E561" s="39">
        <v>1315.2799761727224</v>
      </c>
      <c r="F561" s="15">
        <v>89.396292106801866</v>
      </c>
    </row>
    <row r="562" spans="2:6" x14ac:dyDescent="0.25">
      <c r="B562" s="25">
        <v>559</v>
      </c>
      <c r="C562" s="25">
        <v>7.0131298268942238E-2</v>
      </c>
      <c r="D562" s="23">
        <v>1249.491574998028</v>
      </c>
      <c r="E562" s="39">
        <v>1370.5338760755203</v>
      </c>
      <c r="F562" s="15">
        <v>121.04230107749231</v>
      </c>
    </row>
    <row r="563" spans="2:6" x14ac:dyDescent="0.25">
      <c r="B563" s="25">
        <v>560</v>
      </c>
      <c r="C563" s="25">
        <v>5.2682414612295704E-2</v>
      </c>
      <c r="D563" s="23">
        <v>1229.1718257625494</v>
      </c>
      <c r="E563" s="39">
        <v>1323.0885122560726</v>
      </c>
      <c r="F563" s="15">
        <v>93.91668649352323</v>
      </c>
    </row>
    <row r="564" spans="2:6" x14ac:dyDescent="0.25">
      <c r="B564" s="25">
        <v>561</v>
      </c>
      <c r="C564" s="25">
        <v>2.6022722336918058E-2</v>
      </c>
      <c r="D564" s="23">
        <v>1200.747157996836</v>
      </c>
      <c r="E564" s="39">
        <v>1254.0451106328728</v>
      </c>
      <c r="F564" s="15">
        <v>53.297952636036825</v>
      </c>
    </row>
    <row r="565" spans="2:6" x14ac:dyDescent="0.25">
      <c r="B565" s="25">
        <v>562</v>
      </c>
      <c r="C565" s="25">
        <v>5.4405111868158093E-2</v>
      </c>
      <c r="D565" s="23">
        <v>1231.1191720269667</v>
      </c>
      <c r="E565" s="39">
        <v>1327.694282405477</v>
      </c>
      <c r="F565" s="15">
        <v>96.575110378510317</v>
      </c>
    </row>
    <row r="566" spans="2:6" x14ac:dyDescent="0.25">
      <c r="B566" s="25">
        <v>563</v>
      </c>
      <c r="C566" s="25">
        <v>4.7015952724353799E-2</v>
      </c>
      <c r="D566" s="23">
        <v>1222.8592632862806</v>
      </c>
      <c r="E566" s="39">
        <v>1308.0612280574701</v>
      </c>
      <c r="F566" s="15">
        <v>85.201964771189523</v>
      </c>
    </row>
    <row r="567" spans="2:6" x14ac:dyDescent="0.25">
      <c r="B567" s="25">
        <v>564</v>
      </c>
      <c r="C567" s="25">
        <v>5.4942673287955712E-2</v>
      </c>
      <c r="D567" s="23">
        <v>1231.7295083732363</v>
      </c>
      <c r="E567" s="39">
        <v>1329.1350374493193</v>
      </c>
      <c r="F567" s="15">
        <v>97.405529076082985</v>
      </c>
    </row>
    <row r="568" spans="2:6" x14ac:dyDescent="0.25">
      <c r="B568" s="25">
        <v>565</v>
      </c>
      <c r="C568" s="25">
        <v>3.4175544141974518E-2</v>
      </c>
      <c r="D568" s="23">
        <v>1209.0918352805788</v>
      </c>
      <c r="E568" s="39">
        <v>1274.710052446231</v>
      </c>
      <c r="F568" s="15">
        <v>65.61821716565214</v>
      </c>
    </row>
    <row r="569" spans="2:6" x14ac:dyDescent="0.25">
      <c r="B569" s="25">
        <v>566</v>
      </c>
      <c r="C569" s="25">
        <v>6.0033911129750123E-2</v>
      </c>
      <c r="D569" s="23">
        <v>1237.5726339324438</v>
      </c>
      <c r="E569" s="39">
        <v>1342.8636620363382</v>
      </c>
      <c r="F569" s="15">
        <v>105.2910281038944</v>
      </c>
    </row>
    <row r="570" spans="2:6" x14ac:dyDescent="0.25">
      <c r="B570" s="25">
        <v>567</v>
      </c>
      <c r="C570" s="25">
        <v>4.9986856573344604E-2</v>
      </c>
      <c r="D570" s="23">
        <v>1226.1510852153642</v>
      </c>
      <c r="E570" s="39">
        <v>1315.9165071082784</v>
      </c>
      <c r="F570" s="15">
        <v>89.765421892914219</v>
      </c>
    </row>
    <row r="571" spans="2:6" x14ac:dyDescent="0.25">
      <c r="B571" s="25">
        <v>568</v>
      </c>
      <c r="C571" s="25">
        <v>3.1256320528904799E-2</v>
      </c>
      <c r="D571" s="23">
        <v>1206.067965377943</v>
      </c>
      <c r="E571" s="39">
        <v>1267.2647900330182</v>
      </c>
      <c r="F571" s="15">
        <v>61.196824655075261</v>
      </c>
    </row>
    <row r="572" spans="2:6" x14ac:dyDescent="0.25">
      <c r="B572" s="25">
        <v>569</v>
      </c>
      <c r="C572" s="25">
        <v>5.5061850093529104E-2</v>
      </c>
      <c r="D572" s="23">
        <v>1231.8649911716943</v>
      </c>
      <c r="E572" s="39">
        <v>1329.4546792104636</v>
      </c>
      <c r="F572" s="15">
        <v>97.589688038769282</v>
      </c>
    </row>
    <row r="573" spans="2:6" x14ac:dyDescent="0.25">
      <c r="B573" s="25">
        <v>570</v>
      </c>
      <c r="C573" s="25">
        <v>4.9488505248315162E-2</v>
      </c>
      <c r="D573" s="23">
        <v>1225.5961501343691</v>
      </c>
      <c r="E573" s="39">
        <v>1314.5952151917236</v>
      </c>
      <c r="F573" s="15">
        <v>88.999065057354528</v>
      </c>
    </row>
    <row r="574" spans="2:6" x14ac:dyDescent="0.25">
      <c r="B574" s="25">
        <v>571</v>
      </c>
      <c r="C574" s="25">
        <v>4.3075047353038555E-2</v>
      </c>
      <c r="D574" s="23">
        <v>1218.5538570253143</v>
      </c>
      <c r="E574" s="39">
        <v>1297.7213538416277</v>
      </c>
      <c r="F574" s="15">
        <v>79.16749681631336</v>
      </c>
    </row>
    <row r="575" spans="2:6" x14ac:dyDescent="0.25">
      <c r="B575" s="25">
        <v>572</v>
      </c>
      <c r="C575" s="25">
        <v>5.7978550619874981E-2</v>
      </c>
      <c r="D575" s="23">
        <v>1235.200139272569</v>
      </c>
      <c r="E575" s="39">
        <v>1337.3032433686703</v>
      </c>
      <c r="F575" s="15">
        <v>102.10310409610133</v>
      </c>
    </row>
    <row r="576" spans="2:6" x14ac:dyDescent="0.25">
      <c r="B576" s="25">
        <v>573</v>
      </c>
      <c r="C576" s="25">
        <v>6.5885074161776663E-2</v>
      </c>
      <c r="D576" s="23">
        <v>1244.4263653152177</v>
      </c>
      <c r="E576" s="39">
        <v>1358.8264854176166</v>
      </c>
      <c r="F576" s="15">
        <v>114.40012010239889</v>
      </c>
    </row>
    <row r="577" spans="2:6" x14ac:dyDescent="0.25">
      <c r="B577" s="25">
        <v>574</v>
      </c>
      <c r="C577" s="25">
        <v>4.2738700070059484E-2</v>
      </c>
      <c r="D577" s="23">
        <v>1218.1896547831861</v>
      </c>
      <c r="E577" s="39">
        <v>1296.8431161388066</v>
      </c>
      <c r="F577" s="15">
        <v>78.653461355620493</v>
      </c>
    </row>
    <row r="578" spans="2:6" x14ac:dyDescent="0.25">
      <c r="B578" s="25">
        <v>575</v>
      </c>
      <c r="C578" s="25">
        <v>4.2822521918175718E-2</v>
      </c>
      <c r="D578" s="23">
        <v>1218.280370354702</v>
      </c>
      <c r="E578" s="39">
        <v>1297.061921092595</v>
      </c>
      <c r="F578" s="15">
        <v>78.781550737892985</v>
      </c>
    </row>
    <row r="579" spans="2:6" x14ac:dyDescent="0.25">
      <c r="B579" s="25">
        <v>576</v>
      </c>
      <c r="C579" s="25">
        <v>3.9043989976106315E-2</v>
      </c>
      <c r="D579" s="23">
        <v>1214.2229093797012</v>
      </c>
      <c r="E579" s="39">
        <v>1287.2399634823325</v>
      </c>
      <c r="F579" s="15">
        <v>73.017054102631391</v>
      </c>
    </row>
    <row r="580" spans="2:6" x14ac:dyDescent="0.25">
      <c r="B580" s="25">
        <v>577</v>
      </c>
      <c r="C580" s="25">
        <v>4.617677303611907E-2</v>
      </c>
      <c r="D580" s="23">
        <v>1221.9365975302412</v>
      </c>
      <c r="E580" s="39">
        <v>1305.8517741205087</v>
      </c>
      <c r="F580" s="15">
        <v>83.915176590267492</v>
      </c>
    </row>
    <row r="581" spans="2:6" x14ac:dyDescent="0.25">
      <c r="B581" s="25">
        <v>578</v>
      </c>
      <c r="C581" s="25">
        <v>5.1936719138672482E-2</v>
      </c>
      <c r="D581" s="23">
        <v>1228.3329499326069</v>
      </c>
      <c r="E581" s="39">
        <v>1321.1002069929141</v>
      </c>
      <c r="F581" s="15">
        <v>92.767257060307202</v>
      </c>
    </row>
    <row r="582" spans="2:6" x14ac:dyDescent="0.25">
      <c r="B582" s="25">
        <v>579</v>
      </c>
      <c r="C582" s="25">
        <v>4.3659254121972968E-2</v>
      </c>
      <c r="D582" s="23">
        <v>1219.1876659102343</v>
      </c>
      <c r="E582" s="39">
        <v>1299.2483683380935</v>
      </c>
      <c r="F582" s="15">
        <v>80.060702427859269</v>
      </c>
    </row>
    <row r="583" spans="2:6" x14ac:dyDescent="0.25">
      <c r="B583" s="25">
        <v>580</v>
      </c>
      <c r="C583" s="25">
        <v>6.1280501109065522E-2</v>
      </c>
      <c r="D583" s="23">
        <v>1239.0204817819063</v>
      </c>
      <c r="E583" s="39">
        <v>1346.2479982051398</v>
      </c>
      <c r="F583" s="15">
        <v>107.22751642323351</v>
      </c>
    </row>
    <row r="584" spans="2:6" x14ac:dyDescent="0.25">
      <c r="B584" s="25">
        <v>581</v>
      </c>
      <c r="C584" s="25">
        <v>6.0258191608718058E-2</v>
      </c>
      <c r="D584" s="23">
        <v>1237.8326282844623</v>
      </c>
      <c r="E584" s="39">
        <v>1343.4718930772344</v>
      </c>
      <c r="F584" s="15">
        <v>105.63926479277211</v>
      </c>
    </row>
    <row r="585" spans="2:6" x14ac:dyDescent="0.25">
      <c r="B585" s="25">
        <v>582</v>
      </c>
      <c r="C585" s="25">
        <v>4.6978554862897669E-2</v>
      </c>
      <c r="D585" s="23">
        <v>1222.8180775260817</v>
      </c>
      <c r="E585" s="39">
        <v>1307.9626759853793</v>
      </c>
      <c r="F585" s="15">
        <v>85.14459845929764</v>
      </c>
    </row>
    <row r="586" spans="2:6" x14ac:dyDescent="0.25">
      <c r="B586" s="25">
        <v>583</v>
      </c>
      <c r="C586" s="25">
        <v>4.7540201128171269E-2</v>
      </c>
      <c r="D586" s="23">
        <v>1223.4372715845584</v>
      </c>
      <c r="E586" s="39">
        <v>1309.4436105811517</v>
      </c>
      <c r="F586" s="15">
        <v>86.006338996593286</v>
      </c>
    </row>
    <row r="587" spans="2:6" x14ac:dyDescent="0.25">
      <c r="B587" s="25">
        <v>584</v>
      </c>
      <c r="C587" s="25">
        <v>6.0866855877132954E-2</v>
      </c>
      <c r="D587" s="23">
        <v>1238.5393107556952</v>
      </c>
      <c r="E587" s="39">
        <v>1345.1240078371643</v>
      </c>
      <c r="F587" s="15">
        <v>106.58469708146913</v>
      </c>
    </row>
    <row r="588" spans="2:6" x14ac:dyDescent="0.25">
      <c r="B588" s="25">
        <v>585</v>
      </c>
      <c r="C588" s="25">
        <v>3.6381401756929395E-2</v>
      </c>
      <c r="D588" s="23">
        <v>1211.4031056795473</v>
      </c>
      <c r="E588" s="39">
        <v>1280.3697512506144</v>
      </c>
      <c r="F588" s="15">
        <v>68.966645571067147</v>
      </c>
    </row>
    <row r="589" spans="2:6" x14ac:dyDescent="0.25">
      <c r="B589" s="25">
        <v>586</v>
      </c>
      <c r="C589" s="25">
        <v>3.7157864809771159E-2</v>
      </c>
      <c r="D589" s="23">
        <v>1212.2220387560774</v>
      </c>
      <c r="E589" s="39">
        <v>1282.3688788048996</v>
      </c>
      <c r="F589" s="15">
        <v>70.146840048822241</v>
      </c>
    </row>
    <row r="590" spans="2:6" x14ac:dyDescent="0.25">
      <c r="B590" s="25">
        <v>587</v>
      </c>
      <c r="C590" s="25">
        <v>2.243635385767374E-2</v>
      </c>
      <c r="D590" s="23">
        <v>1197.1763050892137</v>
      </c>
      <c r="E590" s="39">
        <v>1245.0817421093022</v>
      </c>
      <c r="F590" s="15">
        <v>47.905437020088584</v>
      </c>
    </row>
    <row r="591" spans="2:6" x14ac:dyDescent="0.25">
      <c r="B591" s="25">
        <v>588</v>
      </c>
      <c r="C591" s="25">
        <v>5.0655945426125913E-2</v>
      </c>
      <c r="D591" s="23">
        <v>1226.8978820718717</v>
      </c>
      <c r="E591" s="39">
        <v>1317.6927684564637</v>
      </c>
      <c r="F591" s="15">
        <v>90.794886384592019</v>
      </c>
    </row>
    <row r="592" spans="2:6" x14ac:dyDescent="0.25">
      <c r="B592" s="25">
        <v>589</v>
      </c>
      <c r="C592" s="25">
        <v>4.5864606252467646E-2</v>
      </c>
      <c r="D592" s="23">
        <v>1221.5941829879453</v>
      </c>
      <c r="E592" s="39">
        <v>1305.0309366131075</v>
      </c>
      <c r="F592" s="15">
        <v>83.436753625162282</v>
      </c>
    </row>
    <row r="593" spans="2:6" x14ac:dyDescent="0.25">
      <c r="B593" s="25">
        <v>590</v>
      </c>
      <c r="C593" s="25">
        <v>5.4169300697379456E-2</v>
      </c>
      <c r="D593" s="23">
        <v>1230.851837599284</v>
      </c>
      <c r="E593" s="39">
        <v>1327.0627999630829</v>
      </c>
      <c r="F593" s="15">
        <v>96.210962363798899</v>
      </c>
    </row>
    <row r="594" spans="2:6" x14ac:dyDescent="0.25">
      <c r="B594" s="25">
        <v>591</v>
      </c>
      <c r="C594" s="25">
        <v>4.4659704860471654E-2</v>
      </c>
      <c r="D594" s="23">
        <v>1220.276651120849</v>
      </c>
      <c r="E594" s="39">
        <v>1301.8680549498897</v>
      </c>
      <c r="F594" s="15">
        <v>81.591403829040701</v>
      </c>
    </row>
    <row r="595" spans="2:6" x14ac:dyDescent="0.25">
      <c r="B595" s="25">
        <v>592</v>
      </c>
      <c r="C595" s="25">
        <v>4.4372096243176368E-2</v>
      </c>
      <c r="D595" s="23">
        <v>1219.9631268642684</v>
      </c>
      <c r="E595" s="39">
        <v>1301.1143446904662</v>
      </c>
      <c r="F595" s="15">
        <v>81.151217826197808</v>
      </c>
    </row>
    <row r="596" spans="2:6" x14ac:dyDescent="0.25">
      <c r="B596" s="25">
        <v>593</v>
      </c>
      <c r="C596" s="25">
        <v>4.7205112750476161E-2</v>
      </c>
      <c r="D596" s="23">
        <v>1223.0676788512678</v>
      </c>
      <c r="E596" s="39">
        <v>1308.5598348197482</v>
      </c>
      <c r="F596" s="15">
        <v>85.492155968480347</v>
      </c>
    </row>
    <row r="597" spans="2:6" x14ac:dyDescent="0.25">
      <c r="B597" s="25">
        <v>594</v>
      </c>
      <c r="C597" s="25">
        <v>6.2776412562240605E-2</v>
      </c>
      <c r="D597" s="23">
        <v>1240.7667479407498</v>
      </c>
      <c r="E597" s="39">
        <v>1350.3210509550647</v>
      </c>
      <c r="F597" s="15">
        <v>109.55430301431488</v>
      </c>
    </row>
    <row r="598" spans="2:6" x14ac:dyDescent="0.25">
      <c r="B598" s="25">
        <v>595</v>
      </c>
      <c r="C598" s="25">
        <v>3.9993060127294602E-2</v>
      </c>
      <c r="D598" s="23">
        <v>1215.2359013437747</v>
      </c>
      <c r="E598" s="39">
        <v>1289.6990217396472</v>
      </c>
      <c r="F598" s="15">
        <v>74.463120395872465</v>
      </c>
    </row>
    <row r="599" spans="2:6" x14ac:dyDescent="0.25">
      <c r="B599" s="25">
        <v>596</v>
      </c>
      <c r="C599" s="25">
        <v>4.8893122447600808E-2</v>
      </c>
      <c r="D599" s="23">
        <v>1224.9346180678224</v>
      </c>
      <c r="E599" s="39">
        <v>1313.0185705389015</v>
      </c>
      <c r="F599" s="15">
        <v>88.083952471079101</v>
      </c>
    </row>
    <row r="600" spans="2:6" x14ac:dyDescent="0.25">
      <c r="B600" s="25">
        <v>597</v>
      </c>
      <c r="C600" s="25">
        <v>2.8232765711403273E-2</v>
      </c>
      <c r="D600" s="23">
        <v>1202.978214664731</v>
      </c>
      <c r="E600" s="39">
        <v>1259.6073842542212</v>
      </c>
      <c r="F600" s="15">
        <v>56.629169589490175</v>
      </c>
    </row>
    <row r="601" spans="2:6" x14ac:dyDescent="0.25">
      <c r="B601" s="25">
        <v>598</v>
      </c>
      <c r="C601" s="25">
        <v>5.5593221935361273E-2</v>
      </c>
      <c r="D601" s="23">
        <v>1232.4698245381621</v>
      </c>
      <c r="E601" s="39">
        <v>1330.8808670576684</v>
      </c>
      <c r="F601" s="15">
        <v>98.411042519506282</v>
      </c>
    </row>
    <row r="602" spans="2:6" x14ac:dyDescent="0.25">
      <c r="B602" s="25">
        <v>599</v>
      </c>
      <c r="C602" s="25">
        <v>4.1408148033500528E-2</v>
      </c>
      <c r="D602" s="23">
        <v>1216.753955445115</v>
      </c>
      <c r="E602" s="39">
        <v>1293.3754698746318</v>
      </c>
      <c r="F602" s="15">
        <v>76.621514429516765</v>
      </c>
    </row>
    <row r="603" spans="2:6" x14ac:dyDescent="0.25">
      <c r="B603" s="25">
        <v>600</v>
      </c>
      <c r="C603" s="25">
        <v>4.9381688614169778E-2</v>
      </c>
      <c r="D603" s="23">
        <v>1225.477349369874</v>
      </c>
      <c r="E603" s="39">
        <v>1314.3121989490044</v>
      </c>
      <c r="F603" s="15">
        <v>88.834849579130378</v>
      </c>
    </row>
    <row r="604" spans="2:6" x14ac:dyDescent="0.25">
      <c r="B604" s="25">
        <v>601</v>
      </c>
      <c r="C604" s="25">
        <v>5.405766323927215E-2</v>
      </c>
      <c r="D604" s="23">
        <v>1230.7253617530976</v>
      </c>
      <c r="E604" s="39">
        <v>1326.7639572769681</v>
      </c>
      <c r="F604" s="15">
        <v>96.038595523870526</v>
      </c>
    </row>
    <row r="605" spans="2:6" x14ac:dyDescent="0.25">
      <c r="B605" s="25">
        <v>602</v>
      </c>
      <c r="C605" s="25">
        <v>5.0474053804762983E-2</v>
      </c>
      <c r="D605" s="23">
        <v>1226.6946685163659</v>
      </c>
      <c r="E605" s="39">
        <v>1317.2096327747017</v>
      </c>
      <c r="F605" s="15">
        <v>90.514964258335795</v>
      </c>
    </row>
    <row r="606" spans="2:6" x14ac:dyDescent="0.25">
      <c r="B606" s="25">
        <v>603</v>
      </c>
      <c r="C606" s="25">
        <v>6.0715333399105419E-2</v>
      </c>
      <c r="D606" s="23">
        <v>1238.3632377223528</v>
      </c>
      <c r="E606" s="39">
        <v>1344.7125259525603</v>
      </c>
      <c r="F606" s="15">
        <v>106.34928823020755</v>
      </c>
    </row>
    <row r="607" spans="2:6" x14ac:dyDescent="0.25">
      <c r="B607" s="25">
        <v>604</v>
      </c>
      <c r="C607" s="25">
        <v>4.5813254588818304E-2</v>
      </c>
      <c r="D607" s="23">
        <v>1221.5378975731144</v>
      </c>
      <c r="E607" s="39">
        <v>1304.8959632309595</v>
      </c>
      <c r="F607" s="15">
        <v>83.358065657845145</v>
      </c>
    </row>
    <row r="608" spans="2:6" x14ac:dyDescent="0.25">
      <c r="B608" s="25">
        <v>605</v>
      </c>
      <c r="C608" s="25">
        <v>4.9775678341085892E-2</v>
      </c>
      <c r="D608" s="23">
        <v>1225.9157943290638</v>
      </c>
      <c r="E608" s="39">
        <v>1315.3564269842434</v>
      </c>
      <c r="F608" s="15">
        <v>89.44063265517957</v>
      </c>
    </row>
    <row r="609" spans="2:6" x14ac:dyDescent="0.25">
      <c r="B609" s="25">
        <v>606</v>
      </c>
      <c r="C609" s="25">
        <v>5.8274182437001339E-2</v>
      </c>
      <c r="D609" s="23">
        <v>1235.5402561709943</v>
      </c>
      <c r="E609" s="39">
        <v>1338.1015169455684</v>
      </c>
      <c r="F609" s="15">
        <v>102.56126077457407</v>
      </c>
    </row>
    <row r="610" spans="2:6" x14ac:dyDescent="0.25">
      <c r="B610" s="25">
        <v>607</v>
      </c>
      <c r="C610" s="25">
        <v>5.46125702226457E-2</v>
      </c>
      <c r="D610" s="23">
        <v>1231.3545655965729</v>
      </c>
      <c r="E610" s="39">
        <v>1328.2501062756983</v>
      </c>
      <c r="F610" s="15">
        <v>96.895540679125361</v>
      </c>
    </row>
    <row r="611" spans="2:6" x14ac:dyDescent="0.25">
      <c r="B611" s="25">
        <v>608</v>
      </c>
      <c r="C611" s="25">
        <v>3.7184862728280359E-2</v>
      </c>
      <c r="D611" s="23">
        <v>1212.2505634826491</v>
      </c>
      <c r="E611" s="39">
        <v>1282.4384538881861</v>
      </c>
      <c r="F611" s="15">
        <v>70.187890405537019</v>
      </c>
    </row>
    <row r="612" spans="2:6" x14ac:dyDescent="0.25">
      <c r="B612" s="25">
        <v>609</v>
      </c>
      <c r="C612" s="25">
        <v>5.5638474515439726E-2</v>
      </c>
      <c r="D612" s="23">
        <v>1232.5213904315606</v>
      </c>
      <c r="E612" s="39">
        <v>1331.002399682106</v>
      </c>
      <c r="F612" s="15">
        <v>98.481009250545412</v>
      </c>
    </row>
    <row r="613" spans="2:6" x14ac:dyDescent="0.25">
      <c r="B613" s="25">
        <v>610</v>
      </c>
      <c r="C613" s="25">
        <v>4.7180256661142332E-2</v>
      </c>
      <c r="D613" s="23">
        <v>1223.0402833732742</v>
      </c>
      <c r="E613" s="39">
        <v>1308.4943046625087</v>
      </c>
      <c r="F613" s="15">
        <v>85.454021289234561</v>
      </c>
    </row>
    <row r="614" spans="2:6" x14ac:dyDescent="0.25">
      <c r="B614" s="25">
        <v>611</v>
      </c>
      <c r="C614" s="25">
        <v>4.4695760010151811E-2</v>
      </c>
      <c r="D614" s="23">
        <v>1220.3159814787971</v>
      </c>
      <c r="E614" s="39">
        <v>1301.9625759023477</v>
      </c>
      <c r="F614" s="15">
        <v>81.646594423550596</v>
      </c>
    </row>
    <row r="615" spans="2:6" x14ac:dyDescent="0.25">
      <c r="B615" s="25">
        <v>612</v>
      </c>
      <c r="C615" s="25">
        <v>3.9603348093311466E-2</v>
      </c>
      <c r="D615" s="23">
        <v>1214.8194416225094</v>
      </c>
      <c r="E615" s="39">
        <v>1288.688623189724</v>
      </c>
      <c r="F615" s="15">
        <v>73.869181567214582</v>
      </c>
    </row>
    <row r="616" spans="2:6" x14ac:dyDescent="0.25">
      <c r="B616" s="25">
        <v>613</v>
      </c>
      <c r="C616" s="25">
        <v>4.4177891055617154E-2</v>
      </c>
      <c r="D616" s="23">
        <v>1219.7516339591371</v>
      </c>
      <c r="E616" s="39">
        <v>1300.6056846530598</v>
      </c>
      <c r="F616" s="15">
        <v>80.854050693922773</v>
      </c>
    </row>
    <row r="617" spans="2:6" x14ac:dyDescent="0.25">
      <c r="B617" s="25">
        <v>614</v>
      </c>
      <c r="C617" s="25">
        <v>5.6875976903953518E-2</v>
      </c>
      <c r="D617" s="23">
        <v>1233.9350139603584</v>
      </c>
      <c r="E617" s="39">
        <v>1334.3305129378248</v>
      </c>
      <c r="F617" s="15">
        <v>100.39549897746633</v>
      </c>
    </row>
    <row r="618" spans="2:6" x14ac:dyDescent="0.25">
      <c r="B618" s="25">
        <v>615</v>
      </c>
      <c r="C618" s="25">
        <v>5.9609088723623999E-2</v>
      </c>
      <c r="D618" s="23">
        <v>1237.080760672603</v>
      </c>
      <c r="E618" s="39">
        <v>1341.7123743609516</v>
      </c>
      <c r="F618" s="15">
        <v>104.63161368834858</v>
      </c>
    </row>
    <row r="619" spans="2:6" x14ac:dyDescent="0.25">
      <c r="B619" s="25">
        <v>616</v>
      </c>
      <c r="C619" s="25">
        <v>4.7256578717257317E-2</v>
      </c>
      <c r="D619" s="23">
        <v>1223.1244115806251</v>
      </c>
      <c r="E619" s="39">
        <v>1308.6955303416335</v>
      </c>
      <c r="F619" s="15">
        <v>85.571118761008393</v>
      </c>
    </row>
    <row r="620" spans="2:6" x14ac:dyDescent="0.25">
      <c r="B620" s="25">
        <v>617</v>
      </c>
      <c r="C620" s="25">
        <v>4.8681107438964276E-2</v>
      </c>
      <c r="D620" s="23">
        <v>1224.6994294582487</v>
      </c>
      <c r="E620" s="39">
        <v>1312.4576317200838</v>
      </c>
      <c r="F620" s="15">
        <v>87.758202261835095</v>
      </c>
    </row>
    <row r="621" spans="2:6" x14ac:dyDescent="0.25">
      <c r="B621" s="25">
        <v>618</v>
      </c>
      <c r="C621" s="25">
        <v>5.1904438984438472E-2</v>
      </c>
      <c r="D621" s="23">
        <v>1228.2966916808643</v>
      </c>
      <c r="E621" s="39">
        <v>1321.0142093026368</v>
      </c>
      <c r="F621" s="15">
        <v>92.717517621772458</v>
      </c>
    </row>
    <row r="622" spans="2:6" x14ac:dyDescent="0.25">
      <c r="B622" s="25">
        <v>619</v>
      </c>
      <c r="C622" s="25">
        <v>3.4529325212521264E-2</v>
      </c>
      <c r="D622" s="23">
        <v>1209.4610009482942</v>
      </c>
      <c r="E622" s="39">
        <v>1275.6158117861462</v>
      </c>
      <c r="F622" s="15">
        <v>66.154810837851983</v>
      </c>
    </row>
    <row r="623" spans="2:6" x14ac:dyDescent="0.25">
      <c r="B623" s="25">
        <v>620</v>
      </c>
      <c r="C623" s="25">
        <v>4.1179377951798782E-2</v>
      </c>
      <c r="D623" s="23">
        <v>1216.5079194345672</v>
      </c>
      <c r="E623" s="39">
        <v>1292.780312415375</v>
      </c>
      <c r="F623" s="15">
        <v>76.272392980807808</v>
      </c>
    </row>
    <row r="624" spans="2:6" x14ac:dyDescent="0.25">
      <c r="B624" s="25">
        <v>621</v>
      </c>
      <c r="C624" s="25">
        <v>4.0927049487809598E-2</v>
      </c>
      <c r="D624" s="23">
        <v>1216.2368240628361</v>
      </c>
      <c r="E624" s="39">
        <v>1292.1242263966571</v>
      </c>
      <c r="F624" s="15">
        <v>75.887402333821001</v>
      </c>
    </row>
    <row r="625" spans="2:6" x14ac:dyDescent="0.25">
      <c r="B625" s="25">
        <v>622</v>
      </c>
      <c r="C625" s="25">
        <v>4.9682114695950283E-2</v>
      </c>
      <c r="D625" s="23">
        <v>1225.8116109396933</v>
      </c>
      <c r="E625" s="39">
        <v>1315.1083640529016</v>
      </c>
      <c r="F625" s="15">
        <v>89.296753113208297</v>
      </c>
    </row>
    <row r="626" spans="2:6" x14ac:dyDescent="0.25">
      <c r="B626" s="25">
        <v>623</v>
      </c>
      <c r="C626" s="25">
        <v>4.9509316886310384E-2</v>
      </c>
      <c r="D626" s="23">
        <v>1225.6193026235544</v>
      </c>
      <c r="E626" s="39">
        <v>1314.6503645000028</v>
      </c>
      <c r="F626" s="15">
        <v>89.031061876448348</v>
      </c>
    </row>
    <row r="627" spans="2:6" x14ac:dyDescent="0.25">
      <c r="B627" s="25">
        <v>624</v>
      </c>
      <c r="C627" s="25">
        <v>4.5276142100011053E-2</v>
      </c>
      <c r="D627" s="23">
        <v>1220.9498927396107</v>
      </c>
      <c r="E627" s="39">
        <v>1303.4851411548877</v>
      </c>
      <c r="F627" s="15">
        <v>82.53524841527701</v>
      </c>
    </row>
    <row r="628" spans="2:6" x14ac:dyDescent="0.25">
      <c r="B628" s="25">
        <v>625</v>
      </c>
      <c r="C628" s="25">
        <v>5.5854538489790322E-2</v>
      </c>
      <c r="D628" s="23">
        <v>1232.7677217640171</v>
      </c>
      <c r="E628" s="39">
        <v>1331.5828362389284</v>
      </c>
      <c r="F628" s="15">
        <v>98.815114474911297</v>
      </c>
    </row>
    <row r="629" spans="2:6" x14ac:dyDescent="0.25">
      <c r="B629" s="25">
        <v>626</v>
      </c>
      <c r="C629" s="25">
        <v>5.7954004771947135E-2</v>
      </c>
      <c r="D629" s="23">
        <v>1235.1719169980438</v>
      </c>
      <c r="E629" s="39">
        <v>1337.2369867423058</v>
      </c>
      <c r="F629" s="15">
        <v>102.06506974426202</v>
      </c>
    </row>
    <row r="630" spans="2:6" x14ac:dyDescent="0.25">
      <c r="B630" s="25">
        <v>627</v>
      </c>
      <c r="C630" s="25">
        <v>4.9002467473137495E-2</v>
      </c>
      <c r="D630" s="23">
        <v>1225.0559931545458</v>
      </c>
      <c r="E630" s="39">
        <v>1313.3079733092286</v>
      </c>
      <c r="F630" s="15">
        <v>88.251980154682769</v>
      </c>
    </row>
    <row r="631" spans="2:6" x14ac:dyDescent="0.25">
      <c r="B631" s="25">
        <v>628</v>
      </c>
      <c r="C631" s="25">
        <v>3.9590719121617608E-2</v>
      </c>
      <c r="D631" s="23">
        <v>1214.8059575113593</v>
      </c>
      <c r="E631" s="39">
        <v>1288.6558953977499</v>
      </c>
      <c r="F631" s="15">
        <v>73.849937886390535</v>
      </c>
    </row>
    <row r="632" spans="2:6" x14ac:dyDescent="0.25">
      <c r="B632" s="25">
        <v>629</v>
      </c>
      <c r="C632" s="25">
        <v>5.3121279133324942E-2</v>
      </c>
      <c r="D632" s="23">
        <v>1229.6666784780107</v>
      </c>
      <c r="E632" s="39">
        <v>1324.2602085353317</v>
      </c>
      <c r="F632" s="15">
        <v>94.593530057321004</v>
      </c>
    </row>
    <row r="633" spans="2:6" x14ac:dyDescent="0.25">
      <c r="B633" s="25">
        <v>630</v>
      </c>
      <c r="C633" s="25">
        <v>4.5096188080655242E-2</v>
      </c>
      <c r="D633" s="23">
        <v>1220.7531787374876</v>
      </c>
      <c r="E633" s="39">
        <v>1303.012840093792</v>
      </c>
      <c r="F633" s="15">
        <v>82.259661356304377</v>
      </c>
    </row>
    <row r="634" spans="2:6" x14ac:dyDescent="0.25">
      <c r="B634" s="25">
        <v>631</v>
      </c>
      <c r="C634" s="25">
        <v>3.1853444179310547E-2</v>
      </c>
      <c r="D634" s="23">
        <v>1206.683249845624</v>
      </c>
      <c r="E634" s="39">
        <v>1268.7835529788399</v>
      </c>
      <c r="F634" s="15">
        <v>62.100303133215903</v>
      </c>
    </row>
    <row r="635" spans="2:6" x14ac:dyDescent="0.25">
      <c r="B635" s="25">
        <v>632</v>
      </c>
      <c r="C635" s="25">
        <v>5.0994034479684223E-2</v>
      </c>
      <c r="D635" s="23">
        <v>1227.2759935464615</v>
      </c>
      <c r="E635" s="39">
        <v>1318.5913062116967</v>
      </c>
      <c r="F635" s="15">
        <v>91.315312665235297</v>
      </c>
    </row>
    <row r="636" spans="2:6" x14ac:dyDescent="0.25">
      <c r="B636" s="25">
        <v>633</v>
      </c>
      <c r="C636" s="25">
        <v>5.4438190035712548E-2</v>
      </c>
      <c r="D636" s="23">
        <v>1231.1566916433019</v>
      </c>
      <c r="E636" s="39">
        <v>1327.782888861921</v>
      </c>
      <c r="F636" s="15">
        <v>96.626197218619154</v>
      </c>
    </row>
    <row r="637" spans="2:6" x14ac:dyDescent="0.25">
      <c r="B637" s="25">
        <v>634</v>
      </c>
      <c r="C637" s="25">
        <v>4.7633907833968578E-2</v>
      </c>
      <c r="D637" s="23">
        <v>1223.5407174328084</v>
      </c>
      <c r="E637" s="39">
        <v>1309.6908745950898</v>
      </c>
      <c r="F637" s="15">
        <v>86.150157162281403</v>
      </c>
    </row>
    <row r="638" spans="2:6" x14ac:dyDescent="0.25">
      <c r="B638" s="25">
        <v>635</v>
      </c>
      <c r="C638" s="25">
        <v>5.5337450640664733E-2</v>
      </c>
      <c r="D638" s="23">
        <v>1232.1785386058987</v>
      </c>
      <c r="E638" s="39">
        <v>1330.1941786412424</v>
      </c>
      <c r="F638" s="15">
        <v>98.015640035343722</v>
      </c>
    </row>
    <row r="639" spans="2:6" x14ac:dyDescent="0.25">
      <c r="B639" s="25">
        <v>636</v>
      </c>
      <c r="C639" s="25">
        <v>5.3780149768237952E-2</v>
      </c>
      <c r="D639" s="23">
        <v>1230.4112000202829</v>
      </c>
      <c r="E639" s="39">
        <v>1326.0213952892911</v>
      </c>
      <c r="F639" s="15">
        <v>95.610195269008273</v>
      </c>
    </row>
    <row r="640" spans="2:6" x14ac:dyDescent="0.25">
      <c r="B640" s="25">
        <v>637</v>
      </c>
      <c r="C640" s="25">
        <v>3.1039855320674034E-2</v>
      </c>
      <c r="D640" s="23">
        <v>1205.8453299604394</v>
      </c>
      <c r="E640" s="39">
        <v>1266.7147470402447</v>
      </c>
      <c r="F640" s="15">
        <v>60.869417079805316</v>
      </c>
    </row>
    <row r="641" spans="2:6" x14ac:dyDescent="0.25">
      <c r="B641" s="25">
        <v>638</v>
      </c>
      <c r="C641" s="25">
        <v>3.4358744924728228E-2</v>
      </c>
      <c r="D641" s="23">
        <v>1209.2829300510903</v>
      </c>
      <c r="E641" s="39">
        <v>1275.1789943270803</v>
      </c>
      <c r="F641" s="15">
        <v>65.896064275990057</v>
      </c>
    </row>
    <row r="642" spans="2:6" x14ac:dyDescent="0.25">
      <c r="B642" s="25">
        <v>639</v>
      </c>
      <c r="C642" s="25">
        <v>5.8980388745182341E-2</v>
      </c>
      <c r="D642" s="23">
        <v>1236.3542665566504</v>
      </c>
      <c r="E642" s="39">
        <v>1340.0104855926488</v>
      </c>
      <c r="F642" s="15">
        <v>103.65621903599845</v>
      </c>
    </row>
    <row r="643" spans="2:6" x14ac:dyDescent="0.25">
      <c r="B643" s="25">
        <v>640</v>
      </c>
      <c r="C643" s="25">
        <v>2.0374225747758178E-2</v>
      </c>
      <c r="D643" s="23">
        <v>1195.1511106430632</v>
      </c>
      <c r="E643" s="39">
        <v>1239.9632299250859</v>
      </c>
      <c r="F643" s="15">
        <v>44.81211928202265</v>
      </c>
    </row>
    <row r="644" spans="2:6" x14ac:dyDescent="0.25">
      <c r="B644" s="25">
        <v>641</v>
      </c>
      <c r="C644" s="25">
        <v>6.2432521433039255E-2</v>
      </c>
      <c r="D644" s="23">
        <v>1240.3644512307574</v>
      </c>
      <c r="E644" s="39">
        <v>1349.3835655142379</v>
      </c>
      <c r="F644" s="15">
        <v>109.01911428348058</v>
      </c>
    </row>
    <row r="645" spans="2:6" x14ac:dyDescent="0.25">
      <c r="B645" s="25">
        <v>642</v>
      </c>
      <c r="C645" s="25">
        <v>6.3333220978923174E-2</v>
      </c>
      <c r="D645" s="23">
        <v>1241.4192000134137</v>
      </c>
      <c r="E645" s="39">
        <v>1351.8404170696324</v>
      </c>
      <c r="F645" s="15">
        <v>110.42121705621867</v>
      </c>
    </row>
    <row r="646" spans="2:6" x14ac:dyDescent="0.25">
      <c r="B646" s="25">
        <v>643</v>
      </c>
      <c r="C646" s="25">
        <v>5.75284670185792E-2</v>
      </c>
      <c r="D646" s="23">
        <v>1234.6830601042936</v>
      </c>
      <c r="E646" s="39">
        <v>1336.0888877357984</v>
      </c>
      <c r="F646" s="15">
        <v>101.40582763150474</v>
      </c>
    </row>
    <row r="647" spans="2:6" x14ac:dyDescent="0.25">
      <c r="B647" s="25">
        <v>644</v>
      </c>
      <c r="C647" s="25">
        <v>5.0069114947086497E-2</v>
      </c>
      <c r="D647" s="23">
        <v>1226.2427897095911</v>
      </c>
      <c r="E647" s="39">
        <v>1316.1347408532486</v>
      </c>
      <c r="F647" s="15">
        <v>89.891951143657479</v>
      </c>
    </row>
    <row r="648" spans="2:6" x14ac:dyDescent="0.25">
      <c r="B648" s="25">
        <v>645</v>
      </c>
      <c r="C648" s="25">
        <v>4.0836919472747257E-2</v>
      </c>
      <c r="D648" s="23">
        <v>1216.1400611136835</v>
      </c>
      <c r="E648" s="39">
        <v>1291.8899684324417</v>
      </c>
      <c r="F648" s="15">
        <v>75.749907318758233</v>
      </c>
    </row>
    <row r="649" spans="2:6" x14ac:dyDescent="0.25">
      <c r="B649" s="25">
        <v>646</v>
      </c>
      <c r="C649" s="25">
        <v>4.4782519433614144E-2</v>
      </c>
      <c r="D649" s="23">
        <v>1220.4106461019119</v>
      </c>
      <c r="E649" s="39">
        <v>1302.190052889466</v>
      </c>
      <c r="F649" s="15">
        <v>81.77940678755408</v>
      </c>
    </row>
    <row r="650" spans="2:6" x14ac:dyDescent="0.25">
      <c r="B650" s="25">
        <v>647</v>
      </c>
      <c r="C650" s="25">
        <v>4.0532130423416891E-2</v>
      </c>
      <c r="D650" s="23">
        <v>1215.8131167489494</v>
      </c>
      <c r="E650" s="39">
        <v>1291.0981446491762</v>
      </c>
      <c r="F650" s="15">
        <v>75.285027900226851</v>
      </c>
    </row>
    <row r="651" spans="2:6" x14ac:dyDescent="0.25">
      <c r="B651" s="25">
        <v>648</v>
      </c>
      <c r="C651" s="25">
        <v>5.8726589654873512E-2</v>
      </c>
      <c r="D651" s="23">
        <v>1236.0614750090599</v>
      </c>
      <c r="E651" s="39">
        <v>1339.3241006538126</v>
      </c>
      <c r="F651" s="15">
        <v>103.26262564475269</v>
      </c>
    </row>
    <row r="652" spans="2:6" x14ac:dyDescent="0.25">
      <c r="B652" s="25">
        <v>649</v>
      </c>
      <c r="C652" s="25">
        <v>3.6597905987467996E-2</v>
      </c>
      <c r="D652" s="23">
        <v>1211.6311717812146</v>
      </c>
      <c r="E652" s="39">
        <v>1280.9268143895742</v>
      </c>
      <c r="F652" s="15">
        <v>69.295642608359685</v>
      </c>
    </row>
    <row r="653" spans="2:6" x14ac:dyDescent="0.25">
      <c r="B653" s="25">
        <v>650</v>
      </c>
      <c r="C653" s="25">
        <v>5.6523195152162316E-2</v>
      </c>
      <c r="D653" s="23">
        <v>1233.5313419617178</v>
      </c>
      <c r="E653" s="39">
        <v>1333.3808421788931</v>
      </c>
      <c r="F653" s="15">
        <v>99.849500217175319</v>
      </c>
    </row>
    <row r="654" spans="2:6" x14ac:dyDescent="0.25">
      <c r="B654" s="25">
        <v>651</v>
      </c>
      <c r="C654" s="25">
        <v>4.8431341628792653E-2</v>
      </c>
      <c r="D654" s="23">
        <v>1224.4226215009533</v>
      </c>
      <c r="E654" s="39">
        <v>1311.7971522289868</v>
      </c>
      <c r="F654" s="15">
        <v>87.374530728033506</v>
      </c>
    </row>
    <row r="655" spans="2:6" x14ac:dyDescent="0.25">
      <c r="B655" s="25">
        <v>652</v>
      </c>
      <c r="C655" s="25">
        <v>5.3349466649349024E-2</v>
      </c>
      <c r="D655" s="23">
        <v>1229.92431293665</v>
      </c>
      <c r="E655" s="39">
        <v>1324.8698759606611</v>
      </c>
      <c r="F655" s="15">
        <v>94.945563024011108</v>
      </c>
    </row>
    <row r="656" spans="2:6" x14ac:dyDescent="0.25">
      <c r="B656" s="25">
        <v>653</v>
      </c>
      <c r="C656" s="25">
        <v>5.9093972913505925E-2</v>
      </c>
      <c r="D656" s="23">
        <v>1236.4853918209069</v>
      </c>
      <c r="E656" s="39">
        <v>1340.3177882198363</v>
      </c>
      <c r="F656" s="15">
        <v>103.8323963989294</v>
      </c>
    </row>
    <row r="657" spans="2:6" x14ac:dyDescent="0.25">
      <c r="B657" s="25">
        <v>654</v>
      </c>
      <c r="C657" s="25">
        <v>5.2248727970148318E-2</v>
      </c>
      <c r="D657" s="23">
        <v>1228.6836474133418</v>
      </c>
      <c r="E657" s="39">
        <v>1321.9317448926638</v>
      </c>
      <c r="F657" s="15">
        <v>93.248097479322041</v>
      </c>
    </row>
    <row r="658" spans="2:6" x14ac:dyDescent="0.25">
      <c r="B658" s="25">
        <v>655</v>
      </c>
      <c r="C658" s="25">
        <v>6.6486995569456281E-2</v>
      </c>
      <c r="D658" s="23">
        <v>1245.1397326629487</v>
      </c>
      <c r="E658" s="39">
        <v>1360.4797825669978</v>
      </c>
      <c r="F658" s="15">
        <v>115.34004990404901</v>
      </c>
    </row>
    <row r="659" spans="2:6" x14ac:dyDescent="0.25">
      <c r="B659" s="25">
        <v>656</v>
      </c>
      <c r="C659" s="25">
        <v>4.2979551066468828E-2</v>
      </c>
      <c r="D659" s="23">
        <v>1218.4503998838259</v>
      </c>
      <c r="E659" s="39">
        <v>1297.4719350972932</v>
      </c>
      <c r="F659" s="15">
        <v>79.021535213467359</v>
      </c>
    </row>
    <row r="660" spans="2:6" x14ac:dyDescent="0.25">
      <c r="B660" s="25">
        <v>657</v>
      </c>
      <c r="C660" s="25">
        <v>6.2505663929988034E-2</v>
      </c>
      <c r="D660" s="23">
        <v>1240.4499735102693</v>
      </c>
      <c r="E660" s="39">
        <v>1349.5829030314842</v>
      </c>
      <c r="F660" s="15">
        <v>109.13292952121492</v>
      </c>
    </row>
    <row r="661" spans="2:6" x14ac:dyDescent="0.25">
      <c r="B661" s="25">
        <v>658</v>
      </c>
      <c r="C661" s="25">
        <v>6.1452939831410772E-2</v>
      </c>
      <c r="D661" s="23">
        <v>1239.2212883625932</v>
      </c>
      <c r="E661" s="39">
        <v>1346.7168544182082</v>
      </c>
      <c r="F661" s="15">
        <v>107.49556605561497</v>
      </c>
    </row>
    <row r="662" spans="2:6" x14ac:dyDescent="0.25">
      <c r="B662" s="25">
        <v>659</v>
      </c>
      <c r="C662" s="25">
        <v>5.5255240662648052E-2</v>
      </c>
      <c r="D662" s="23">
        <v>1232.0849744297909</v>
      </c>
      <c r="E662" s="39">
        <v>1329.9735441668477</v>
      </c>
      <c r="F662" s="15">
        <v>97.888569737056741</v>
      </c>
    </row>
    <row r="663" spans="2:6" x14ac:dyDescent="0.25">
      <c r="B663" s="25">
        <v>660</v>
      </c>
      <c r="C663" s="25">
        <v>3.7997501629823606E-2</v>
      </c>
      <c r="D663" s="23">
        <v>1213.1107331659225</v>
      </c>
      <c r="E663" s="39">
        <v>1284.5347000918084</v>
      </c>
      <c r="F663" s="15">
        <v>71.423966925885907</v>
      </c>
    </row>
    <row r="664" spans="2:6" x14ac:dyDescent="0.25">
      <c r="B664" s="25">
        <v>661</v>
      </c>
      <c r="C664" s="25">
        <v>5.8197832513009716E-2</v>
      </c>
      <c r="D664" s="23">
        <v>1235.4523811018398</v>
      </c>
      <c r="E664" s="39">
        <v>1337.8953061475534</v>
      </c>
      <c r="F664" s="15">
        <v>102.44292504571354</v>
      </c>
    </row>
    <row r="665" spans="2:6" x14ac:dyDescent="0.25">
      <c r="B665" s="25">
        <v>662</v>
      </c>
      <c r="C665" s="25">
        <v>6.2712367626430135E-2</v>
      </c>
      <c r="D665" s="23">
        <v>1240.6917872763399</v>
      </c>
      <c r="E665" s="39">
        <v>1350.1464057056605</v>
      </c>
      <c r="F665" s="15">
        <v>109.45461842932059</v>
      </c>
    </row>
    <row r="666" spans="2:6" x14ac:dyDescent="0.25">
      <c r="B666" s="25">
        <v>663</v>
      </c>
      <c r="C666" s="25">
        <v>4.6245453513041969E-2</v>
      </c>
      <c r="D666" s="23">
        <v>1222.0119917456611</v>
      </c>
      <c r="E666" s="39">
        <v>1306.0324453567875</v>
      </c>
      <c r="F666" s="15">
        <v>84.020453611126413</v>
      </c>
    </row>
    <row r="667" spans="2:6" x14ac:dyDescent="0.25">
      <c r="B667" s="25">
        <v>664</v>
      </c>
      <c r="C667" s="25">
        <v>3.3945575383020621E-2</v>
      </c>
      <c r="D667" s="23">
        <v>1208.8521785611015</v>
      </c>
      <c r="E667" s="39">
        <v>1274.1216820433601</v>
      </c>
      <c r="F667" s="15">
        <v>65.269503482258642</v>
      </c>
    </row>
    <row r="668" spans="2:6" x14ac:dyDescent="0.25">
      <c r="B668" s="25">
        <v>665</v>
      </c>
      <c r="C668" s="25">
        <v>5.3846721410480199E-2</v>
      </c>
      <c r="D668" s="23">
        <v>1230.4865321584059</v>
      </c>
      <c r="E668" s="39">
        <v>1326.1994847027472</v>
      </c>
      <c r="F668" s="15">
        <v>95.712952544341306</v>
      </c>
    </row>
    <row r="669" spans="2:6" x14ac:dyDescent="0.25">
      <c r="B669" s="25">
        <v>666</v>
      </c>
      <c r="C669" s="25">
        <v>8.0062829656246379E-2</v>
      </c>
      <c r="D669" s="23">
        <v>1261.6333405543007</v>
      </c>
      <c r="E669" s="39">
        <v>1398.3169070518738</v>
      </c>
      <c r="F669" s="15">
        <v>136.68356649757311</v>
      </c>
    </row>
    <row r="670" spans="2:6" x14ac:dyDescent="0.25">
      <c r="B670" s="25">
        <v>667</v>
      </c>
      <c r="C670" s="25">
        <v>4.1297843899886978E-2</v>
      </c>
      <c r="D670" s="23">
        <v>1216.6352965339604</v>
      </c>
      <c r="E670" s="39">
        <v>1293.0884691153533</v>
      </c>
      <c r="F670" s="15">
        <v>76.453172581392892</v>
      </c>
    </row>
    <row r="671" spans="2:6" x14ac:dyDescent="0.25">
      <c r="B671" s="25">
        <v>668</v>
      </c>
      <c r="C671" s="25">
        <v>5.5692305828084057E-2</v>
      </c>
      <c r="D671" s="23">
        <v>1232.5827435852998</v>
      </c>
      <c r="E671" s="39">
        <v>1331.1469872976152</v>
      </c>
      <c r="F671" s="15">
        <v>98.564243712315374</v>
      </c>
    </row>
    <row r="672" spans="2:6" x14ac:dyDescent="0.25">
      <c r="B672" s="25">
        <v>669</v>
      </c>
      <c r="C672" s="25">
        <v>4.9450572483119432E-2</v>
      </c>
      <c r="D672" s="23">
        <v>1225.5539557350453</v>
      </c>
      <c r="E672" s="39">
        <v>1314.4947026905129</v>
      </c>
      <c r="F672" s="15">
        <v>88.940746955467603</v>
      </c>
    </row>
    <row r="673" spans="2:6" x14ac:dyDescent="0.25">
      <c r="B673" s="25">
        <v>670</v>
      </c>
      <c r="C673" s="25">
        <v>5.8474706946106972E-2</v>
      </c>
      <c r="D673" s="23">
        <v>1235.7711709017121</v>
      </c>
      <c r="E673" s="39">
        <v>1338.6432673579031</v>
      </c>
      <c r="F673" s="15">
        <v>102.872096456191</v>
      </c>
    </row>
    <row r="674" spans="2:6" x14ac:dyDescent="0.25">
      <c r="B674" s="25">
        <v>671</v>
      </c>
      <c r="C674" s="25">
        <v>5.0507110184375037E-2</v>
      </c>
      <c r="D674" s="23">
        <v>1226.7315889396627</v>
      </c>
      <c r="E674" s="39">
        <v>1317.2974218449913</v>
      </c>
      <c r="F674" s="15">
        <v>90.565832905328534</v>
      </c>
    </row>
    <row r="675" spans="2:6" x14ac:dyDescent="0.25">
      <c r="B675" s="25">
        <v>672</v>
      </c>
      <c r="C675" s="25">
        <v>4.7366313363030967E-2</v>
      </c>
      <c r="D675" s="23">
        <v>1223.2454155825596</v>
      </c>
      <c r="E675" s="39">
        <v>1308.9849094787605</v>
      </c>
      <c r="F675" s="15">
        <v>85.739493896200884</v>
      </c>
    </row>
    <row r="676" spans="2:6" x14ac:dyDescent="0.25">
      <c r="B676" s="25">
        <v>673</v>
      </c>
      <c r="C676" s="25">
        <v>4.2426000079501161E-2</v>
      </c>
      <c r="D676" s="23">
        <v>1217.8515193151343</v>
      </c>
      <c r="E676" s="39">
        <v>1296.0272243128181</v>
      </c>
      <c r="F676" s="15">
        <v>78.175704997683852</v>
      </c>
    </row>
    <row r="677" spans="2:6" x14ac:dyDescent="0.25">
      <c r="B677" s="25">
        <v>674</v>
      </c>
      <c r="C677" s="25">
        <v>4.5364320819155812E-2</v>
      </c>
      <c r="D677" s="23">
        <v>1221.0463373040332</v>
      </c>
      <c r="E677" s="39">
        <v>1303.7166416639659</v>
      </c>
      <c r="F677" s="15">
        <v>82.670304359932743</v>
      </c>
    </row>
    <row r="678" spans="2:6" x14ac:dyDescent="0.25">
      <c r="B678" s="25">
        <v>675</v>
      </c>
      <c r="C678" s="25">
        <v>4.7793932796944175E-2</v>
      </c>
      <c r="D678" s="23">
        <v>1223.7174651135135</v>
      </c>
      <c r="E678" s="39">
        <v>1310.1132520210463</v>
      </c>
      <c r="F678" s="15">
        <v>86.395786907532738</v>
      </c>
    </row>
    <row r="679" spans="2:6" x14ac:dyDescent="0.25">
      <c r="B679" s="25">
        <v>676</v>
      </c>
      <c r="C679" s="25">
        <v>5.3755587042075302E-2</v>
      </c>
      <c r="D679" s="23">
        <v>1230.3834098914133</v>
      </c>
      <c r="E679" s="39">
        <v>1325.9556927333588</v>
      </c>
      <c r="F679" s="15">
        <v>95.57228284194548</v>
      </c>
    </row>
    <row r="680" spans="2:6" x14ac:dyDescent="0.25">
      <c r="B680" s="25">
        <v>677</v>
      </c>
      <c r="C680" s="25">
        <v>5.3991071449328298E-2</v>
      </c>
      <c r="D680" s="23">
        <v>1230.6499449741891</v>
      </c>
      <c r="E680" s="39">
        <v>1326.5857320792852</v>
      </c>
      <c r="F680" s="15">
        <v>95.935787105096097</v>
      </c>
    </row>
    <row r="681" spans="2:6" x14ac:dyDescent="0.25">
      <c r="B681" s="25">
        <v>678</v>
      </c>
      <c r="C681" s="25">
        <v>5.5155794807769019E-2</v>
      </c>
      <c r="D681" s="23">
        <v>1231.9718335113917</v>
      </c>
      <c r="E681" s="39">
        <v>1329.7067047490855</v>
      </c>
      <c r="F681" s="15">
        <v>97.734871237693824</v>
      </c>
    </row>
    <row r="682" spans="2:6" x14ac:dyDescent="0.25">
      <c r="B682" s="25">
        <v>679</v>
      </c>
      <c r="C682" s="25">
        <v>6.0567449150018167E-2</v>
      </c>
      <c r="D682" s="23">
        <v>1238.1914880359625</v>
      </c>
      <c r="E682" s="39">
        <v>1344.3110521172302</v>
      </c>
      <c r="F682" s="15">
        <v>106.11956408126775</v>
      </c>
    </row>
    <row r="683" spans="2:6" x14ac:dyDescent="0.25">
      <c r="B683" s="25">
        <v>680</v>
      </c>
      <c r="C683" s="25">
        <v>3.2124348365834735E-2</v>
      </c>
      <c r="D683" s="23">
        <v>1206.9629445792202</v>
      </c>
      <c r="E683" s="39">
        <v>1269.4732937399608</v>
      </c>
      <c r="F683" s="15">
        <v>62.510349160740589</v>
      </c>
    </row>
    <row r="684" spans="2:6" x14ac:dyDescent="0.25">
      <c r="B684" s="25">
        <v>681</v>
      </c>
      <c r="C684" s="25">
        <v>3.5408460236705339E-2</v>
      </c>
      <c r="D684" s="23">
        <v>1210.3808859207716</v>
      </c>
      <c r="E684" s="39">
        <v>1277.8698353991563</v>
      </c>
      <c r="F684" s="15">
        <v>67.488949478384711</v>
      </c>
    </row>
    <row r="685" spans="2:6" x14ac:dyDescent="0.25">
      <c r="B685" s="25">
        <v>682</v>
      </c>
      <c r="C685" s="25">
        <v>5.4092985218493435E-2</v>
      </c>
      <c r="D685" s="23">
        <v>1230.7653726524932</v>
      </c>
      <c r="E685" s="39">
        <v>1326.8585029462718</v>
      </c>
      <c r="F685" s="15">
        <v>96.093130293778586</v>
      </c>
    </row>
    <row r="686" spans="2:6" x14ac:dyDescent="0.25">
      <c r="B686" s="25">
        <v>683</v>
      </c>
      <c r="C686" s="25">
        <v>4.9430233464683782E-2</v>
      </c>
      <c r="D686" s="23">
        <v>1225.5313343299774</v>
      </c>
      <c r="E686" s="39">
        <v>1314.4408127675258</v>
      </c>
      <c r="F686" s="15">
        <v>88.909478437548387</v>
      </c>
    </row>
    <row r="687" spans="2:6" x14ac:dyDescent="0.25">
      <c r="B687" s="25">
        <v>684</v>
      </c>
      <c r="C687" s="25">
        <v>5.7127097467473104E-2</v>
      </c>
      <c r="D687" s="23">
        <v>1234.2226908296475</v>
      </c>
      <c r="E687" s="39">
        <v>1335.0069572116715</v>
      </c>
      <c r="F687" s="15">
        <v>100.78426638202404</v>
      </c>
    </row>
    <row r="688" spans="2:6" x14ac:dyDescent="0.25">
      <c r="B688" s="25">
        <v>685</v>
      </c>
      <c r="C688" s="25">
        <v>5.3695051216402216E-2</v>
      </c>
      <c r="D688" s="23">
        <v>1230.3149313479396</v>
      </c>
      <c r="E688" s="39">
        <v>1325.7937811634317</v>
      </c>
      <c r="F688" s="15">
        <v>95.47884981549214</v>
      </c>
    </row>
    <row r="689" spans="2:6" x14ac:dyDescent="0.25">
      <c r="B689" s="25">
        <v>686</v>
      </c>
      <c r="C689" s="25">
        <v>6.0633964956168879E-2</v>
      </c>
      <c r="D689" s="23">
        <v>1238.2687264156359</v>
      </c>
      <c r="E689" s="39">
        <v>1344.4916125473615</v>
      </c>
      <c r="F689" s="15">
        <v>106.22288613172555</v>
      </c>
    </row>
    <row r="690" spans="2:6" x14ac:dyDescent="0.25">
      <c r="B690" s="25">
        <v>687</v>
      </c>
      <c r="C690" s="25">
        <v>3.234894784403216E-2</v>
      </c>
      <c r="D690" s="23">
        <v>1207.1950927121898</v>
      </c>
      <c r="E690" s="39">
        <v>1270.0454732591386</v>
      </c>
      <c r="F690" s="15">
        <v>62.850380546948827</v>
      </c>
    </row>
    <row r="691" spans="2:6" x14ac:dyDescent="0.25">
      <c r="B691" s="25">
        <v>688</v>
      </c>
      <c r="C691" s="25">
        <v>5.2984417966292774E-2</v>
      </c>
      <c r="D691" s="23">
        <v>1229.5122659901297</v>
      </c>
      <c r="E691" s="39">
        <v>1323.8946910336804</v>
      </c>
      <c r="F691" s="15">
        <v>94.382425043550711</v>
      </c>
    </row>
    <row r="692" spans="2:6" x14ac:dyDescent="0.25">
      <c r="B692" s="25">
        <v>689</v>
      </c>
      <c r="C692" s="25">
        <v>5.463181812274031E-2</v>
      </c>
      <c r="D692" s="23">
        <v>1231.3764149031799</v>
      </c>
      <c r="E692" s="39">
        <v>1328.3016880925418</v>
      </c>
      <c r="F692" s="15">
        <v>96.92527318936186</v>
      </c>
    </row>
    <row r="693" spans="2:6" x14ac:dyDescent="0.25">
      <c r="B693" s="25">
        <v>690</v>
      </c>
      <c r="C693" s="25">
        <v>5.7318788306468728E-2</v>
      </c>
      <c r="D693" s="23">
        <v>1234.442471819405</v>
      </c>
      <c r="E693" s="39">
        <v>1335.5235618179336</v>
      </c>
      <c r="F693" s="15">
        <v>101.08108999852857</v>
      </c>
    </row>
    <row r="694" spans="2:6" x14ac:dyDescent="0.25">
      <c r="B694" s="25">
        <v>691</v>
      </c>
      <c r="C694" s="25">
        <v>3.8619864332777976E-2</v>
      </c>
      <c r="D694" s="23">
        <v>1213.7715545519065</v>
      </c>
      <c r="E694" s="39">
        <v>1286.1427767659261</v>
      </c>
      <c r="F694" s="15">
        <v>72.371222214019554</v>
      </c>
    </row>
    <row r="695" spans="2:6" x14ac:dyDescent="0.25">
      <c r="B695" s="25">
        <v>692</v>
      </c>
      <c r="C695" s="25">
        <v>5.3532982684882914E-2</v>
      </c>
      <c r="D695" s="23">
        <v>1230.1316777834265</v>
      </c>
      <c r="E695" s="39">
        <v>1325.3604113039439</v>
      </c>
      <c r="F695" s="15">
        <v>95.22873352051738</v>
      </c>
    </row>
    <row r="696" spans="2:6" x14ac:dyDescent="0.25">
      <c r="B696" s="25">
        <v>693</v>
      </c>
      <c r="C696" s="25">
        <v>5.3647318562733144E-2</v>
      </c>
      <c r="D696" s="23">
        <v>1230.2609472244064</v>
      </c>
      <c r="E696" s="39">
        <v>1325.6661285438358</v>
      </c>
      <c r="F696" s="15">
        <v>95.405181319429403</v>
      </c>
    </row>
    <row r="697" spans="2:6" x14ac:dyDescent="0.25">
      <c r="B697" s="25">
        <v>694</v>
      </c>
      <c r="C697" s="25">
        <v>4.0259441111693717E-2</v>
      </c>
      <c r="D697" s="23">
        <v>1215.5209654888133</v>
      </c>
      <c r="E697" s="39">
        <v>1290.390181203074</v>
      </c>
      <c r="F697" s="15">
        <v>74.86921571426069</v>
      </c>
    </row>
    <row r="698" spans="2:6" x14ac:dyDescent="0.25">
      <c r="B698" s="25">
        <v>695</v>
      </c>
      <c r="C698" s="25">
        <v>6.0696576179680536E-2</v>
      </c>
      <c r="D698" s="23">
        <v>1238.3414482464145</v>
      </c>
      <c r="E698" s="39">
        <v>1344.6615971513615</v>
      </c>
      <c r="F698" s="15">
        <v>106.32014890494702</v>
      </c>
    </row>
    <row r="699" spans="2:6" x14ac:dyDescent="0.25">
      <c r="B699" s="25">
        <v>696</v>
      </c>
      <c r="C699" s="25">
        <v>4.2361602212241577E-2</v>
      </c>
      <c r="D699" s="23">
        <v>1217.781938440268</v>
      </c>
      <c r="E699" s="39">
        <v>1295.8592702793464</v>
      </c>
      <c r="F699" s="15">
        <v>78.077331839078397</v>
      </c>
    </row>
    <row r="700" spans="2:6" x14ac:dyDescent="0.25">
      <c r="B700" s="25">
        <v>697</v>
      </c>
      <c r="C700" s="25">
        <v>5.0407544044830145E-2</v>
      </c>
      <c r="D700" s="23">
        <v>1226.6203989827598</v>
      </c>
      <c r="E700" s="39">
        <v>1317.0330196953935</v>
      </c>
      <c r="F700" s="15">
        <v>90.412620712633725</v>
      </c>
    </row>
    <row r="701" spans="2:6" x14ac:dyDescent="0.25">
      <c r="B701" s="25">
        <v>698</v>
      </c>
      <c r="C701" s="25">
        <v>5.2280696740021525E-2</v>
      </c>
      <c r="D701" s="23">
        <v>1228.7196045926073</v>
      </c>
      <c r="E701" s="39">
        <v>1322.0169773136527</v>
      </c>
      <c r="F701" s="15">
        <v>93.297372721045349</v>
      </c>
    </row>
    <row r="702" spans="2:6" x14ac:dyDescent="0.25">
      <c r="B702" s="25">
        <v>699</v>
      </c>
      <c r="C702" s="25">
        <v>3.7595658228079212E-2</v>
      </c>
      <c r="D702" s="23">
        <v>1212.6850055878433</v>
      </c>
      <c r="E702" s="39">
        <v>1283.4976316421446</v>
      </c>
      <c r="F702" s="15">
        <v>70.81262605430129</v>
      </c>
    </row>
    <row r="703" spans="2:6" x14ac:dyDescent="0.25">
      <c r="B703" s="25">
        <v>700</v>
      </c>
      <c r="C703" s="25">
        <v>6.24181371815202E-2</v>
      </c>
      <c r="D703" s="23">
        <v>1240.3476350691233</v>
      </c>
      <c r="E703" s="39">
        <v>1349.3443672952515</v>
      </c>
      <c r="F703" s="15">
        <v>108.99673222612819</v>
      </c>
    </row>
    <row r="704" spans="2:6" x14ac:dyDescent="0.25">
      <c r="B704" s="25">
        <v>701</v>
      </c>
      <c r="C704" s="25">
        <v>6.4055975658130926E-2</v>
      </c>
      <c r="D704" s="23">
        <v>1242.2680857039552</v>
      </c>
      <c r="E704" s="39">
        <v>1353.8152633573864</v>
      </c>
      <c r="F704" s="15">
        <v>111.54717765343116</v>
      </c>
    </row>
    <row r="705" spans="2:6" x14ac:dyDescent="0.25">
      <c r="B705" s="25">
        <v>702</v>
      </c>
      <c r="C705" s="25">
        <v>5.253005982640549E-2</v>
      </c>
      <c r="D705" s="23">
        <v>1229.0002332204265</v>
      </c>
      <c r="E705" s="39">
        <v>1322.6820129235907</v>
      </c>
      <c r="F705" s="15">
        <v>93.681779703164239</v>
      </c>
    </row>
    <row r="706" spans="2:6" x14ac:dyDescent="0.25">
      <c r="B706" s="25">
        <v>703</v>
      </c>
      <c r="C706" s="25">
        <v>3.913767672419572E-2</v>
      </c>
      <c r="D706" s="23">
        <v>1214.3227223064164</v>
      </c>
      <c r="E706" s="39">
        <v>1287.4824694938106</v>
      </c>
      <c r="F706" s="15">
        <v>73.15974718739426</v>
      </c>
    </row>
    <row r="707" spans="2:6" x14ac:dyDescent="0.25">
      <c r="B707" s="25">
        <v>704</v>
      </c>
      <c r="C707" s="25">
        <v>5.1120736010254429E-2</v>
      </c>
      <c r="D707" s="23">
        <v>1227.4178245281619</v>
      </c>
      <c r="E707" s="39">
        <v>1318.9282126357352</v>
      </c>
      <c r="F707" s="15">
        <v>91.510388107573363</v>
      </c>
    </row>
    <row r="708" spans="2:6" x14ac:dyDescent="0.25">
      <c r="B708" s="25">
        <v>705</v>
      </c>
      <c r="C708" s="25">
        <v>5.0160683066187643E-2</v>
      </c>
      <c r="D708" s="23">
        <v>1226.3449084518768</v>
      </c>
      <c r="E708" s="39">
        <v>1316.3777202429198</v>
      </c>
      <c r="F708" s="15">
        <v>90.032811791043059</v>
      </c>
    </row>
    <row r="709" spans="2:6" x14ac:dyDescent="0.25">
      <c r="B709" s="25">
        <v>706</v>
      </c>
      <c r="C709" s="25">
        <v>5.281174755552525E-2</v>
      </c>
      <c r="D709" s="23">
        <v>1229.3175699859949</v>
      </c>
      <c r="E709" s="39">
        <v>1323.4336931470953</v>
      </c>
      <c r="F709" s="15">
        <v>94.116123161100404</v>
      </c>
    </row>
    <row r="710" spans="2:6" x14ac:dyDescent="0.25">
      <c r="B710" s="25">
        <v>707</v>
      </c>
      <c r="C710" s="25">
        <v>4.8831474674823044E-2</v>
      </c>
      <c r="D710" s="23">
        <v>1224.866211386299</v>
      </c>
      <c r="E710" s="39">
        <v>1312.8554387087672</v>
      </c>
      <c r="F710" s="15">
        <v>87.989227322468196</v>
      </c>
    </row>
    <row r="711" spans="2:6" x14ac:dyDescent="0.25">
      <c r="B711" s="25">
        <v>708</v>
      </c>
      <c r="C711" s="25">
        <v>3.6075938155100878E-2</v>
      </c>
      <c r="D711" s="23">
        <v>1211.081698457388</v>
      </c>
      <c r="E711" s="39">
        <v>1279.5842721175197</v>
      </c>
      <c r="F711" s="15">
        <v>68.502573660131702</v>
      </c>
    </row>
    <row r="712" spans="2:6" x14ac:dyDescent="0.25">
      <c r="B712" s="25">
        <v>709</v>
      </c>
      <c r="C712" s="25">
        <v>5.0757376704646813E-2</v>
      </c>
      <c r="D712" s="23">
        <v>1227.0112673089627</v>
      </c>
      <c r="E712" s="39">
        <v>1317.9622716498197</v>
      </c>
      <c r="F712" s="15">
        <v>90.951004340857025</v>
      </c>
    </row>
    <row r="713" spans="2:6" x14ac:dyDescent="0.25">
      <c r="B713" s="25">
        <v>710</v>
      </c>
      <c r="C713" s="25">
        <v>4.5249706792872081E-2</v>
      </c>
      <c r="D713" s="23">
        <v>1220.9209862291609</v>
      </c>
      <c r="E713" s="39">
        <v>1303.41574800121</v>
      </c>
      <c r="F713" s="15">
        <v>82.49476177204906</v>
      </c>
    </row>
    <row r="714" spans="2:6" x14ac:dyDescent="0.25">
      <c r="B714" s="25">
        <v>711</v>
      </c>
      <c r="C714" s="25">
        <v>5.1350166283081936E-2</v>
      </c>
      <c r="D714" s="23">
        <v>1227.6748323795905</v>
      </c>
      <c r="E714" s="39">
        <v>1319.5385195433305</v>
      </c>
      <c r="F714" s="15">
        <v>91.863687163739996</v>
      </c>
    </row>
    <row r="715" spans="2:6" x14ac:dyDescent="0.25">
      <c r="B715" s="25">
        <v>712</v>
      </c>
      <c r="C715" s="25">
        <v>4.6055882063646914E-2</v>
      </c>
      <c r="D715" s="23">
        <v>1221.8039406403266</v>
      </c>
      <c r="E715" s="39">
        <v>1305.5338251583273</v>
      </c>
      <c r="F715" s="15">
        <v>83.729884518000745</v>
      </c>
    </row>
    <row r="716" spans="2:6" x14ac:dyDescent="0.25">
      <c r="B716" s="25">
        <v>713</v>
      </c>
      <c r="C716" s="25">
        <v>4.3161818524477424E-2</v>
      </c>
      <c r="D716" s="23">
        <v>1218.647897598853</v>
      </c>
      <c r="E716" s="39">
        <v>1297.9480309512876</v>
      </c>
      <c r="F716" s="15">
        <v>79.300133352434614</v>
      </c>
    </row>
    <row r="717" spans="2:6" x14ac:dyDescent="0.25">
      <c r="B717" s="25">
        <v>714</v>
      </c>
      <c r="C717" s="25">
        <v>4.4814735942358096E-2</v>
      </c>
      <c r="D717" s="23">
        <v>1220.4458067190708</v>
      </c>
      <c r="E717" s="39">
        <v>1302.2745335733196</v>
      </c>
      <c r="F717" s="15">
        <v>81.828726854248771</v>
      </c>
    </row>
    <row r="718" spans="2:6" x14ac:dyDescent="0.25">
      <c r="B718" s="25">
        <v>715</v>
      </c>
      <c r="C718" s="25">
        <v>3.7386753876445342E-2</v>
      </c>
      <c r="D718" s="23">
        <v>1212.4639787885437</v>
      </c>
      <c r="E718" s="39">
        <v>1282.9588758675013</v>
      </c>
      <c r="F718" s="15">
        <v>70.494897078957592</v>
      </c>
    </row>
    <row r="719" spans="2:6" x14ac:dyDescent="0.25">
      <c r="B719" s="25">
        <v>716</v>
      </c>
      <c r="C719" s="25">
        <v>4.5191895258073808E-2</v>
      </c>
      <c r="D719" s="23">
        <v>1220.8577813920965</v>
      </c>
      <c r="E719" s="39">
        <v>1303.2640060490035</v>
      </c>
      <c r="F719" s="15">
        <v>82.406224656906943</v>
      </c>
    </row>
    <row r="720" spans="2:6" x14ac:dyDescent="0.25">
      <c r="B720" s="25">
        <v>717</v>
      </c>
      <c r="C720" s="25">
        <v>4.2315341819302285E-2</v>
      </c>
      <c r="D720" s="23">
        <v>1217.7319664617141</v>
      </c>
      <c r="E720" s="39">
        <v>1295.7386351664802</v>
      </c>
      <c r="F720" s="15">
        <v>78.006668704766071</v>
      </c>
    </row>
    <row r="721" spans="2:6" x14ac:dyDescent="0.25">
      <c r="B721" s="25">
        <v>718</v>
      </c>
      <c r="C721" s="25">
        <v>4.4952914296031606E-2</v>
      </c>
      <c r="D721" s="23">
        <v>1220.5966656876367</v>
      </c>
      <c r="E721" s="39">
        <v>1302.636945263386</v>
      </c>
      <c r="F721" s="15">
        <v>82.04027957574931</v>
      </c>
    </row>
    <row r="722" spans="2:6" x14ac:dyDescent="0.25">
      <c r="B722" s="25">
        <v>719</v>
      </c>
      <c r="C722" s="25">
        <v>2.5325364001145607E-2</v>
      </c>
      <c r="D722" s="23">
        <v>1200.0479946661494</v>
      </c>
      <c r="E722" s="39">
        <v>1252.2961113065135</v>
      </c>
      <c r="F722" s="15">
        <v>52.24811664036406</v>
      </c>
    </row>
    <row r="723" spans="2:6" x14ac:dyDescent="0.25">
      <c r="B723" s="25">
        <v>720</v>
      </c>
      <c r="C723" s="25">
        <v>5.4704990787746627E-2</v>
      </c>
      <c r="D723" s="23">
        <v>1231.4594919110818</v>
      </c>
      <c r="E723" s="39">
        <v>1328.497800813185</v>
      </c>
      <c r="F723" s="15">
        <v>97.038308902103154</v>
      </c>
    </row>
    <row r="724" spans="2:6" x14ac:dyDescent="0.25">
      <c r="B724" s="25">
        <v>721</v>
      </c>
      <c r="C724" s="25">
        <v>7.0485916035457827E-2</v>
      </c>
      <c r="D724" s="23">
        <v>1249.9180342629086</v>
      </c>
      <c r="E724" s="39">
        <v>1371.5162643924591</v>
      </c>
      <c r="F724" s="15">
        <v>121.59823012955053</v>
      </c>
    </row>
    <row r="725" spans="2:6" x14ac:dyDescent="0.25">
      <c r="B725" s="25">
        <v>722</v>
      </c>
      <c r="C725" s="25">
        <v>5.9256836632049871E-2</v>
      </c>
      <c r="D725" s="23">
        <v>1236.6735046828862</v>
      </c>
      <c r="E725" s="39">
        <v>1340.7585472873875</v>
      </c>
      <c r="F725" s="15">
        <v>104.08504260450127</v>
      </c>
    </row>
    <row r="726" spans="2:6" x14ac:dyDescent="0.25">
      <c r="B726" s="25">
        <v>723</v>
      </c>
      <c r="C726" s="25">
        <v>3.5712199410263691E-2</v>
      </c>
      <c r="D726" s="23">
        <v>1210.6995381017714</v>
      </c>
      <c r="E726" s="39">
        <v>1278.6496686432599</v>
      </c>
      <c r="F726" s="15">
        <v>67.950130541488534</v>
      </c>
    </row>
    <row r="727" spans="2:6" x14ac:dyDescent="0.25">
      <c r="B727" s="25">
        <v>724</v>
      </c>
      <c r="C727" s="25">
        <v>5.8954614033097853E-2</v>
      </c>
      <c r="D727" s="23">
        <v>1236.3245191843439</v>
      </c>
      <c r="E727" s="39">
        <v>1339.940762358518</v>
      </c>
      <c r="F727" s="15">
        <v>103.61624317417409</v>
      </c>
    </row>
    <row r="728" spans="2:6" x14ac:dyDescent="0.25">
      <c r="B728" s="25">
        <v>725</v>
      </c>
      <c r="C728" s="25">
        <v>4.3008582569747954E-2</v>
      </c>
      <c r="D728" s="23">
        <v>1218.4818471592446</v>
      </c>
      <c r="E728" s="39">
        <v>1297.5477543410971</v>
      </c>
      <c r="F728" s="15">
        <v>79.065907181852481</v>
      </c>
    </row>
    <row r="729" spans="2:6" x14ac:dyDescent="0.25">
      <c r="B729" s="25">
        <v>726</v>
      </c>
      <c r="C729" s="25">
        <v>3.4905645447099176E-2</v>
      </c>
      <c r="D729" s="23">
        <v>1209.8543249346178</v>
      </c>
      <c r="E729" s="39">
        <v>1276.5800978488367</v>
      </c>
      <c r="F729" s="15">
        <v>66.725772914218851</v>
      </c>
    </row>
    <row r="730" spans="2:6" x14ac:dyDescent="0.25">
      <c r="B730" s="25">
        <v>727</v>
      </c>
      <c r="C730" s="25">
        <v>4.8762796490683491E-2</v>
      </c>
      <c r="D730" s="23">
        <v>1224.7900234843928</v>
      </c>
      <c r="E730" s="39">
        <v>1312.6737293273839</v>
      </c>
      <c r="F730" s="15">
        <v>87.883705842991048</v>
      </c>
    </row>
    <row r="731" spans="2:6" x14ac:dyDescent="0.25">
      <c r="B731" s="25">
        <v>728</v>
      </c>
      <c r="C731" s="25">
        <v>4.4745221199323851E-2</v>
      </c>
      <c r="D731" s="23">
        <v>1220.3699452220094</v>
      </c>
      <c r="E731" s="39">
        <v>1302.0922541509544</v>
      </c>
      <c r="F731" s="15">
        <v>81.72230892894504</v>
      </c>
    </row>
    <row r="732" spans="2:6" x14ac:dyDescent="0.25">
      <c r="B732" s="25">
        <v>729</v>
      </c>
      <c r="C732" s="25">
        <v>4.9118426843404596E-2</v>
      </c>
      <c r="D732" s="23">
        <v>1225.1847686059023</v>
      </c>
      <c r="E732" s="39">
        <v>1313.6149588729152</v>
      </c>
      <c r="F732" s="15">
        <v>88.430190267012904</v>
      </c>
    </row>
    <row r="733" spans="2:6" x14ac:dyDescent="0.25">
      <c r="B733" s="25">
        <v>730</v>
      </c>
      <c r="C733" s="25">
        <v>4.5777660004924621E-2</v>
      </c>
      <c r="D733" s="23">
        <v>1221.4988901127031</v>
      </c>
      <c r="E733" s="39">
        <v>1304.8024150803772</v>
      </c>
      <c r="F733" s="15">
        <v>83.303524967674093</v>
      </c>
    </row>
    <row r="734" spans="2:6" x14ac:dyDescent="0.25">
      <c r="B734" s="25">
        <v>731</v>
      </c>
      <c r="C734" s="25">
        <v>4.4981279939952712E-2</v>
      </c>
      <c r="D734" s="23">
        <v>1220.6276451111657</v>
      </c>
      <c r="E734" s="39">
        <v>1302.711356096205</v>
      </c>
      <c r="F734" s="15">
        <v>82.083710985039261</v>
      </c>
    </row>
    <row r="735" spans="2:6" x14ac:dyDescent="0.25">
      <c r="B735" s="25">
        <v>732</v>
      </c>
      <c r="C735" s="25">
        <v>4.6072328646008853E-2</v>
      </c>
      <c r="D735" s="23">
        <v>1221.8219840483328</v>
      </c>
      <c r="E735" s="39">
        <v>1305.5770753871677</v>
      </c>
      <c r="F735" s="15">
        <v>83.755091338834973</v>
      </c>
    </row>
    <row r="736" spans="2:6" x14ac:dyDescent="0.25">
      <c r="B736" s="25">
        <v>733</v>
      </c>
      <c r="C736" s="25">
        <v>4.1133360126727254E-2</v>
      </c>
      <c r="D736" s="23">
        <v>1216.4584573655834</v>
      </c>
      <c r="E736" s="39">
        <v>1292.6606320883216</v>
      </c>
      <c r="F736" s="15">
        <v>76.202174722738164</v>
      </c>
    </row>
    <row r="737" spans="2:6" x14ac:dyDescent="0.25">
      <c r="B737" s="25">
        <v>734</v>
      </c>
      <c r="C737" s="25">
        <v>3.6688343644707952E-2</v>
      </c>
      <c r="D737" s="23">
        <v>1211.7265032265316</v>
      </c>
      <c r="E737" s="39">
        <v>1281.1595923146831</v>
      </c>
      <c r="F737" s="15">
        <v>69.433089088151519</v>
      </c>
    </row>
    <row r="738" spans="2:6" x14ac:dyDescent="0.25">
      <c r="B738" s="25">
        <v>735</v>
      </c>
      <c r="C738" s="25">
        <v>5.7609944533035272E-2</v>
      </c>
      <c r="D738" s="23">
        <v>1234.7766002449698</v>
      </c>
      <c r="E738" s="39">
        <v>1336.3086324127237</v>
      </c>
      <c r="F738" s="15">
        <v>101.53203216775387</v>
      </c>
    </row>
    <row r="739" spans="2:6" x14ac:dyDescent="0.25">
      <c r="B739" s="25">
        <v>736</v>
      </c>
      <c r="C739" s="25">
        <v>4.4564438545689207E-2</v>
      </c>
      <c r="D739" s="23">
        <v>1220.1727591945594</v>
      </c>
      <c r="E739" s="39">
        <v>1301.618344937978</v>
      </c>
      <c r="F739" s="15">
        <v>81.445585743418633</v>
      </c>
    </row>
    <row r="740" spans="2:6" x14ac:dyDescent="0.25">
      <c r="B740" s="25">
        <v>737</v>
      </c>
      <c r="C740" s="25">
        <v>3.1449984631131966E-2</v>
      </c>
      <c r="D740" s="23">
        <v>1206.2673362403905</v>
      </c>
      <c r="E740" s="39">
        <v>1267.7571333528465</v>
      </c>
      <c r="F740" s="15">
        <v>61.489797112456017</v>
      </c>
    </row>
    <row r="741" spans="2:6" x14ac:dyDescent="0.25">
      <c r="B741" s="25">
        <v>738</v>
      </c>
      <c r="C741" s="25">
        <v>5.0250824641547599E-2</v>
      </c>
      <c r="D741" s="23">
        <v>1226.445472722605</v>
      </c>
      <c r="E741" s="39">
        <v>1316.6169622281354</v>
      </c>
      <c r="F741" s="15">
        <v>90.171489505530417</v>
      </c>
    </row>
    <row r="742" spans="2:6" x14ac:dyDescent="0.25">
      <c r="B742" s="25">
        <v>739</v>
      </c>
      <c r="C742" s="25">
        <v>6.4213591878510529E-2</v>
      </c>
      <c r="D742" s="23">
        <v>1242.4535052768342</v>
      </c>
      <c r="E742" s="39">
        <v>1354.2463311545639</v>
      </c>
      <c r="F742" s="15">
        <v>111.79282587772968</v>
      </c>
    </row>
    <row r="743" spans="2:6" x14ac:dyDescent="0.25">
      <c r="B743" s="25">
        <v>740</v>
      </c>
      <c r="C743" s="25">
        <v>4.8583976878185234E-2</v>
      </c>
      <c r="D743" s="23">
        <v>1224.5917494383664</v>
      </c>
      <c r="E743" s="39">
        <v>1312.2007366176078</v>
      </c>
      <c r="F743" s="15">
        <v>87.608987179241467</v>
      </c>
    </row>
    <row r="744" spans="2:6" x14ac:dyDescent="0.25">
      <c r="B744" s="25">
        <v>741</v>
      </c>
      <c r="C744" s="25">
        <v>5.303164903286163E-2</v>
      </c>
      <c r="D744" s="23">
        <v>1229.5655447112165</v>
      </c>
      <c r="E744" s="39">
        <v>1324.0208195116666</v>
      </c>
      <c r="F744" s="15">
        <v>94.45527480045007</v>
      </c>
    </row>
    <row r="745" spans="2:6" x14ac:dyDescent="0.25">
      <c r="B745" s="25">
        <v>742</v>
      </c>
      <c r="C745" s="25">
        <v>3.618117677412741E-2</v>
      </c>
      <c r="D745" s="23">
        <v>1211.1923812153068</v>
      </c>
      <c r="E745" s="39">
        <v>1279.8548232992327</v>
      </c>
      <c r="F745" s="15">
        <v>68.662442083925953</v>
      </c>
    </row>
    <row r="746" spans="2:6" x14ac:dyDescent="0.25">
      <c r="B746" s="25">
        <v>743</v>
      </c>
      <c r="C746" s="25">
        <v>4.5446936697460909E-2</v>
      </c>
      <c r="D746" s="23">
        <v>1221.1367293895059</v>
      </c>
      <c r="E746" s="39">
        <v>1303.9335793324619</v>
      </c>
      <c r="F746" s="15">
        <v>82.796849942955987</v>
      </c>
    </row>
    <row r="747" spans="2:6" x14ac:dyDescent="0.25">
      <c r="B747" s="25">
        <v>744</v>
      </c>
      <c r="C747" s="25">
        <v>7.1667350929501467E-2</v>
      </c>
      <c r="D747" s="23">
        <v>1251.3426257063377</v>
      </c>
      <c r="E747" s="39">
        <v>1374.7943334241857</v>
      </c>
      <c r="F747" s="15">
        <v>123.45170771784797</v>
      </c>
    </row>
    <row r="748" spans="2:6" x14ac:dyDescent="0.25">
      <c r="B748" s="25">
        <v>745</v>
      </c>
      <c r="C748" s="25">
        <v>6.7996198643050454E-2</v>
      </c>
      <c r="D748" s="23">
        <v>1246.9351310000006</v>
      </c>
      <c r="E748" s="39">
        <v>1364.6342375133313</v>
      </c>
      <c r="F748" s="15">
        <v>117.69910651333066</v>
      </c>
    </row>
    <row r="749" spans="2:6" x14ac:dyDescent="0.25">
      <c r="B749" s="25">
        <v>746</v>
      </c>
      <c r="C749" s="25">
        <v>5.5888980098624488E-2</v>
      </c>
      <c r="D749" s="23">
        <v>1232.8070070244928</v>
      </c>
      <c r="E749" s="39">
        <v>1331.6753856291366</v>
      </c>
      <c r="F749" s="15">
        <v>98.868378604643794</v>
      </c>
    </row>
    <row r="750" spans="2:6" x14ac:dyDescent="0.25">
      <c r="B750" s="25">
        <v>747</v>
      </c>
      <c r="C750" s="25">
        <v>5.6128852371643119E-2</v>
      </c>
      <c r="D750" s="23">
        <v>1233.0807574507085</v>
      </c>
      <c r="E750" s="39">
        <v>1332.3201470473762</v>
      </c>
      <c r="F750" s="15">
        <v>99.239389596667706</v>
      </c>
    </row>
    <row r="751" spans="2:6" x14ac:dyDescent="0.25">
      <c r="B751" s="25">
        <v>748</v>
      </c>
      <c r="C751" s="25">
        <v>5.5228691681410792E-2</v>
      </c>
      <c r="D751" s="23">
        <v>1232.0547650433807</v>
      </c>
      <c r="E751" s="39">
        <v>1329.9023006269615</v>
      </c>
      <c r="F751" s="15">
        <v>97.847535583580793</v>
      </c>
    </row>
    <row r="752" spans="2:6" x14ac:dyDescent="0.25">
      <c r="B752" s="25">
        <v>749</v>
      </c>
      <c r="C752" s="25">
        <v>5.777990758322147E-2</v>
      </c>
      <c r="D752" s="23">
        <v>1234.9718191737654</v>
      </c>
      <c r="E752" s="39">
        <v>1336.7671463369168</v>
      </c>
      <c r="F752" s="15">
        <v>101.79532716315134</v>
      </c>
    </row>
    <row r="753" spans="2:6" x14ac:dyDescent="0.25">
      <c r="B753" s="25">
        <v>750</v>
      </c>
      <c r="C753" s="25">
        <v>2.8858675220818693E-2</v>
      </c>
      <c r="D753" s="23">
        <v>1203.6142857211794</v>
      </c>
      <c r="E753" s="39">
        <v>1261.1880367675492</v>
      </c>
      <c r="F753" s="15">
        <v>57.573751046369807</v>
      </c>
    </row>
    <row r="754" spans="2:6" x14ac:dyDescent="0.25">
      <c r="B754" s="25">
        <v>751</v>
      </c>
      <c r="C754" s="25">
        <v>3.6943832720604003E-2</v>
      </c>
      <c r="D754" s="23">
        <v>1211.9960216588104</v>
      </c>
      <c r="E754" s="39">
        <v>1281.8174603545178</v>
      </c>
      <c r="F754" s="15">
        <v>69.821438695707457</v>
      </c>
    </row>
    <row r="755" spans="2:6" x14ac:dyDescent="0.25">
      <c r="B755" s="25">
        <v>752</v>
      </c>
      <c r="C755" s="25">
        <v>4.3844500469485466E-2</v>
      </c>
      <c r="D755" s="23">
        <v>1219.3889637339348</v>
      </c>
      <c r="E755" s="39">
        <v>1299.7329911432987</v>
      </c>
      <c r="F755" s="15">
        <v>80.344027409363889</v>
      </c>
    </row>
    <row r="756" spans="2:6" x14ac:dyDescent="0.25">
      <c r="B756" s="25">
        <v>753</v>
      </c>
      <c r="C756" s="25">
        <v>4.8017879529672326E-2</v>
      </c>
      <c r="D756" s="23">
        <v>1223.9650070091684</v>
      </c>
      <c r="E756" s="39">
        <v>1310.7046002508189</v>
      </c>
      <c r="F756" s="15">
        <v>86.739593241650482</v>
      </c>
    </row>
    <row r="757" spans="2:6" x14ac:dyDescent="0.25">
      <c r="B757" s="25">
        <v>754</v>
      </c>
      <c r="C757" s="25">
        <v>7.0676671929967724E-2</v>
      </c>
      <c r="D757" s="23">
        <v>1250.1476538102688</v>
      </c>
      <c r="E757" s="39">
        <v>1372.0450070168754</v>
      </c>
      <c r="F757" s="15">
        <v>121.89735320660657</v>
      </c>
    </row>
    <row r="758" spans="2:6" x14ac:dyDescent="0.25">
      <c r="B758" s="25">
        <v>755</v>
      </c>
      <c r="C758" s="25">
        <v>5.2262174373682704E-2</v>
      </c>
      <c r="D758" s="23">
        <v>1228.6987708333265</v>
      </c>
      <c r="E758" s="39">
        <v>1321.9675938249816</v>
      </c>
      <c r="F758" s="15">
        <v>93.268822991655043</v>
      </c>
    </row>
    <row r="759" spans="2:6" x14ac:dyDescent="0.25">
      <c r="B759" s="25">
        <v>756</v>
      </c>
      <c r="C759" s="25">
        <v>5.8858789814264165E-2</v>
      </c>
      <c r="D759" s="23">
        <v>1236.213950856679</v>
      </c>
      <c r="E759" s="39">
        <v>1339.6815817773388</v>
      </c>
      <c r="F759" s="15">
        <v>103.46763092065976</v>
      </c>
    </row>
    <row r="760" spans="2:6" x14ac:dyDescent="0.25">
      <c r="B760" s="25">
        <v>757</v>
      </c>
      <c r="C760" s="25">
        <v>4.9925156327807529E-2</v>
      </c>
      <c r="D760" s="23">
        <v>1226.0823194073248</v>
      </c>
      <c r="E760" s="39">
        <v>1315.7528406724246</v>
      </c>
      <c r="F760" s="15">
        <v>89.670521265099751</v>
      </c>
    </row>
    <row r="761" spans="2:6" x14ac:dyDescent="0.25">
      <c r="B761" s="25">
        <v>758</v>
      </c>
      <c r="C761" s="25">
        <v>5.1100462671179146E-2</v>
      </c>
      <c r="D761" s="23">
        <v>1227.3951255582874</v>
      </c>
      <c r="E761" s="39">
        <v>1318.8742983853929</v>
      </c>
      <c r="F761" s="15">
        <v>91.479172827105458</v>
      </c>
    </row>
    <row r="762" spans="2:6" x14ac:dyDescent="0.25">
      <c r="B762" s="25">
        <v>759</v>
      </c>
      <c r="C762" s="25">
        <v>7.3400823243133115E-2</v>
      </c>
      <c r="D762" s="23">
        <v>1253.4434521322376</v>
      </c>
      <c r="E762" s="39">
        <v>1379.6184894287744</v>
      </c>
      <c r="F762" s="15">
        <v>126.17503729653686</v>
      </c>
    </row>
    <row r="763" spans="2:6" x14ac:dyDescent="0.25">
      <c r="B763" s="25">
        <v>760</v>
      </c>
      <c r="C763" s="25">
        <v>3.9738889292978148E-2</v>
      </c>
      <c r="D763" s="23">
        <v>1214.9642066901381</v>
      </c>
      <c r="E763" s="39">
        <v>1289.0399358340815</v>
      </c>
      <c r="F763" s="15">
        <v>74.075729143943363</v>
      </c>
    </row>
    <row r="764" spans="2:6" x14ac:dyDescent="0.25">
      <c r="B764" s="25">
        <v>761</v>
      </c>
      <c r="C764" s="25">
        <v>4.4536240295118393E-2</v>
      </c>
      <c r="D764" s="23">
        <v>1220.1420156838913</v>
      </c>
      <c r="E764" s="39">
        <v>1301.5444425645082</v>
      </c>
      <c r="F764" s="15">
        <v>81.402426880616986</v>
      </c>
    </row>
    <row r="765" spans="2:6" x14ac:dyDescent="0.25">
      <c r="B765" s="25">
        <v>762</v>
      </c>
      <c r="C765" s="25">
        <v>5.9032623621459356E-2</v>
      </c>
      <c r="D765" s="23">
        <v>1236.4145612456559</v>
      </c>
      <c r="E765" s="39">
        <v>1340.1517980764929</v>
      </c>
      <c r="F765" s="15">
        <v>103.73723683083699</v>
      </c>
    </row>
    <row r="766" spans="2:6" x14ac:dyDescent="0.25">
      <c r="B766" s="25">
        <v>763</v>
      </c>
      <c r="C766" s="25">
        <v>3.3323433816579984E-2</v>
      </c>
      <c r="D766" s="23">
        <v>1208.2050633836432</v>
      </c>
      <c r="E766" s="39">
        <v>1272.5315317904501</v>
      </c>
      <c r="F766" s="15">
        <v>64.326468406806953</v>
      </c>
    </row>
    <row r="767" spans="2:6" x14ac:dyDescent="0.25">
      <c r="B767" s="25">
        <v>764</v>
      </c>
      <c r="C767" s="25">
        <v>6.3223341140769829E-2</v>
      </c>
      <c r="D767" s="23">
        <v>1241.2903406245091</v>
      </c>
      <c r="E767" s="39">
        <v>1351.5404459725394</v>
      </c>
      <c r="F767" s="15">
        <v>110.25010534803027</v>
      </c>
    </row>
    <row r="768" spans="2:6" x14ac:dyDescent="0.25">
      <c r="B768" s="25">
        <v>765</v>
      </c>
      <c r="C768" s="25">
        <v>4.8222312522215829E-2</v>
      </c>
      <c r="D768" s="23">
        <v>1224.1911752045469</v>
      </c>
      <c r="E768" s="39">
        <v>1311.2446782453717</v>
      </c>
      <c r="F768" s="15">
        <v>87.053503040824808</v>
      </c>
    </row>
    <row r="769" spans="2:6" x14ac:dyDescent="0.25">
      <c r="B769" s="25">
        <v>766</v>
      </c>
      <c r="C769" s="25">
        <v>7.2258483889304212E-2</v>
      </c>
      <c r="D769" s="23">
        <v>1252.0576187950494</v>
      </c>
      <c r="E769" s="39">
        <v>1376.4375035629273</v>
      </c>
      <c r="F769" s="15">
        <v>124.37988476787791</v>
      </c>
    </row>
    <row r="770" spans="2:6" x14ac:dyDescent="0.25">
      <c r="B770" s="25">
        <v>767</v>
      </c>
      <c r="C770" s="25">
        <v>4.2641102336005397E-2</v>
      </c>
      <c r="D770" s="23">
        <v>1218.0840705902792</v>
      </c>
      <c r="E770" s="39">
        <v>1296.5884035787174</v>
      </c>
      <c r="F770" s="15">
        <v>78.504332988438136</v>
      </c>
    </row>
    <row r="771" spans="2:6" x14ac:dyDescent="0.25">
      <c r="B771" s="25">
        <v>768</v>
      </c>
      <c r="C771" s="25">
        <v>4.2781598190559864E-2</v>
      </c>
      <c r="D771" s="23">
        <v>1218.2360769668389</v>
      </c>
      <c r="E771" s="39">
        <v>1296.9550903582931</v>
      </c>
      <c r="F771" s="15">
        <v>78.719013391454155</v>
      </c>
    </row>
    <row r="772" spans="2:6" x14ac:dyDescent="0.25">
      <c r="B772" s="25">
        <v>769</v>
      </c>
      <c r="C772" s="25">
        <v>2.8344657922331973E-2</v>
      </c>
      <c r="D772" s="23">
        <v>1203.0917873118055</v>
      </c>
      <c r="E772" s="39">
        <v>1259.8897801029968</v>
      </c>
      <c r="F772" s="15">
        <v>56.797992791191291</v>
      </c>
    </row>
    <row r="773" spans="2:6" x14ac:dyDescent="0.25">
      <c r="B773" s="25">
        <v>770</v>
      </c>
      <c r="C773" s="25">
        <v>3.2410511488945679E-2</v>
      </c>
      <c r="D773" s="23">
        <v>1207.2587667128407</v>
      </c>
      <c r="E773" s="39">
        <v>1270.2023628483239</v>
      </c>
      <c r="F773" s="15">
        <v>62.943596135483176</v>
      </c>
    </row>
    <row r="774" spans="2:6" x14ac:dyDescent="0.25">
      <c r="B774" s="25">
        <v>771</v>
      </c>
      <c r="C774" s="25">
        <v>4.6794028206496772E-2</v>
      </c>
      <c r="D774" s="23">
        <v>1222.6149527508057</v>
      </c>
      <c r="E774" s="39">
        <v>1307.4765257549204</v>
      </c>
      <c r="F774" s="15">
        <v>84.861573004114689</v>
      </c>
    </row>
    <row r="775" spans="2:6" x14ac:dyDescent="0.25">
      <c r="B775" s="25">
        <v>772</v>
      </c>
      <c r="C775" s="25">
        <v>6.4561712236992141E-2</v>
      </c>
      <c r="D775" s="23">
        <v>1242.8634102269755</v>
      </c>
      <c r="E775" s="39">
        <v>1355.1989186871638</v>
      </c>
      <c r="F775" s="15">
        <v>112.33550846018829</v>
      </c>
    </row>
    <row r="776" spans="2:6" x14ac:dyDescent="0.25">
      <c r="B776" s="25">
        <v>773</v>
      </c>
      <c r="C776" s="25">
        <v>4.6103802669390209E-2</v>
      </c>
      <c r="D776" s="23">
        <v>1221.8565173306902</v>
      </c>
      <c r="E776" s="39">
        <v>1305.6598483146777</v>
      </c>
      <c r="F776" s="15">
        <v>83.803330983987507</v>
      </c>
    </row>
    <row r="777" spans="2:6" x14ac:dyDescent="0.25">
      <c r="B777" s="25">
        <v>774</v>
      </c>
      <c r="C777" s="25">
        <v>6.0489400589987273E-2</v>
      </c>
      <c r="D777" s="23">
        <v>1238.100882162985</v>
      </c>
      <c r="E777" s="39">
        <v>1344.0992180568344</v>
      </c>
      <c r="F777" s="15">
        <v>105.99833589384934</v>
      </c>
    </row>
    <row r="778" spans="2:6" x14ac:dyDescent="0.25">
      <c r="B778" s="25">
        <v>775</v>
      </c>
      <c r="C778" s="25">
        <v>7.856986823677059E-2</v>
      </c>
      <c r="D778" s="23">
        <v>1259.7820644165743</v>
      </c>
      <c r="E778" s="39">
        <v>1394.1047856209073</v>
      </c>
      <c r="F778" s="15">
        <v>134.32272120433299</v>
      </c>
    </row>
    <row r="779" spans="2:6" x14ac:dyDescent="0.25">
      <c r="B779" s="25">
        <v>776</v>
      </c>
      <c r="C779" s="25">
        <v>2.9654291993263283E-2</v>
      </c>
      <c r="D779" s="23">
        <v>1204.4254925087007</v>
      </c>
      <c r="E779" s="39">
        <v>1263.2006682983269</v>
      </c>
      <c r="F779" s="15">
        <v>58.775175789626246</v>
      </c>
    </row>
    <row r="780" spans="2:6" x14ac:dyDescent="0.25">
      <c r="B780" s="25">
        <v>777</v>
      </c>
      <c r="C780" s="25">
        <v>4.7548313738786256E-2</v>
      </c>
      <c r="D780" s="23">
        <v>1223.4462258003189</v>
      </c>
      <c r="E780" s="39">
        <v>1309.4650152969118</v>
      </c>
      <c r="F780" s="15">
        <v>86.018789496592944</v>
      </c>
    </row>
    <row r="781" spans="2:6" x14ac:dyDescent="0.25">
      <c r="B781" s="25">
        <v>778</v>
      </c>
      <c r="C781" s="25">
        <v>5.0954520715412704E-2</v>
      </c>
      <c r="D781" s="23">
        <v>1227.2317760132487</v>
      </c>
      <c r="E781" s="39">
        <v>1318.4862561302116</v>
      </c>
      <c r="F781" s="15">
        <v>91.254480116962895</v>
      </c>
    </row>
    <row r="782" spans="2:6" x14ac:dyDescent="0.25">
      <c r="B782" s="25">
        <v>779</v>
      </c>
      <c r="C782" s="25">
        <v>3.8827287312523225E-2</v>
      </c>
      <c r="D782" s="23">
        <v>1213.9921909763136</v>
      </c>
      <c r="E782" s="39">
        <v>1286.6792335060588</v>
      </c>
      <c r="F782" s="15">
        <v>72.687042529745213</v>
      </c>
    </row>
    <row r="783" spans="2:6" x14ac:dyDescent="0.25">
      <c r="B783" s="25">
        <v>780</v>
      </c>
      <c r="C783" s="25">
        <v>6.0017613011507751E-2</v>
      </c>
      <c r="D783" s="23">
        <v>1237.5537490249405</v>
      </c>
      <c r="E783" s="39">
        <v>1342.8194741550592</v>
      </c>
      <c r="F783" s="15">
        <v>105.26572513011865</v>
      </c>
    </row>
    <row r="784" spans="2:6" x14ac:dyDescent="0.25">
      <c r="B784" s="25">
        <v>781</v>
      </c>
      <c r="C784" s="25">
        <v>4.0716722528920335E-2</v>
      </c>
      <c r="D784" s="23">
        <v>1216.011076272081</v>
      </c>
      <c r="E784" s="39">
        <v>1291.5776381320384</v>
      </c>
      <c r="F784" s="15">
        <v>75.566561859957346</v>
      </c>
    </row>
    <row r="785" spans="2:6" x14ac:dyDescent="0.25">
      <c r="B785" s="25">
        <v>782</v>
      </c>
      <c r="C785" s="25">
        <v>5.6954470369420147E-2</v>
      </c>
      <c r="D785" s="23">
        <v>1234.0249043609867</v>
      </c>
      <c r="E785" s="39">
        <v>1334.5419117038418</v>
      </c>
      <c r="F785" s="15">
        <v>100.51700734285509</v>
      </c>
    </row>
    <row r="786" spans="2:6" x14ac:dyDescent="0.25">
      <c r="B786" s="25">
        <v>783</v>
      </c>
      <c r="C786" s="25">
        <v>5.488520171380111E-2</v>
      </c>
      <c r="D786" s="23">
        <v>1231.6641957142865</v>
      </c>
      <c r="E786" s="39">
        <v>1328.9809236244457</v>
      </c>
      <c r="F786" s="15">
        <v>97.316727910159216</v>
      </c>
    </row>
    <row r="787" spans="2:6" x14ac:dyDescent="0.25">
      <c r="B787" s="25">
        <v>784</v>
      </c>
      <c r="C787" s="25">
        <v>5.7170626579423019E-2</v>
      </c>
      <c r="D787" s="23">
        <v>1234.2725845797054</v>
      </c>
      <c r="E787" s="39">
        <v>1335.1242489508543</v>
      </c>
      <c r="F787" s="15">
        <v>100.8516643711489</v>
      </c>
    </row>
    <row r="788" spans="2:6" x14ac:dyDescent="0.25">
      <c r="B788" s="25">
        <v>785</v>
      </c>
      <c r="C788" s="25">
        <v>4.7480039872021859E-2</v>
      </c>
      <c r="D788" s="23">
        <v>1223.3708783844404</v>
      </c>
      <c r="E788" s="39">
        <v>1309.284890201666</v>
      </c>
      <c r="F788" s="15">
        <v>85.914011817225628</v>
      </c>
    </row>
    <row r="789" spans="2:6" x14ac:dyDescent="0.25">
      <c r="B789" s="25">
        <v>786</v>
      </c>
      <c r="C789" s="25">
        <v>4.5756896782031806E-2</v>
      </c>
      <c r="D789" s="23">
        <v>1221.4761387082017</v>
      </c>
      <c r="E789" s="39">
        <v>1304.7478495208957</v>
      </c>
      <c r="F789" s="15">
        <v>83.271710812693982</v>
      </c>
    </row>
    <row r="790" spans="2:6" x14ac:dyDescent="0.25">
      <c r="B790" s="25">
        <v>787</v>
      </c>
      <c r="C790" s="25">
        <v>3.9323735101461893E-2</v>
      </c>
      <c r="D790" s="23">
        <v>1214.5210665074119</v>
      </c>
      <c r="E790" s="39">
        <v>1287.9642320367125</v>
      </c>
      <c r="F790" s="15">
        <v>73.443165529300586</v>
      </c>
    </row>
    <row r="791" spans="2:6" x14ac:dyDescent="0.25">
      <c r="B791" s="25">
        <v>788</v>
      </c>
      <c r="C791" s="25">
        <v>4.6728398378247521E-2</v>
      </c>
      <c r="D791" s="23">
        <v>1222.5427450774093</v>
      </c>
      <c r="E791" s="39">
        <v>1307.3036670293595</v>
      </c>
      <c r="F791" s="15">
        <v>84.760921951950195</v>
      </c>
    </row>
    <row r="792" spans="2:6" x14ac:dyDescent="0.25">
      <c r="B792" s="25">
        <v>789</v>
      </c>
      <c r="C792" s="25">
        <v>3.6740534441301438E-2</v>
      </c>
      <c r="D792" s="23">
        <v>1211.7815353934388</v>
      </c>
      <c r="E792" s="39">
        <v>1281.2939486520222</v>
      </c>
      <c r="F792" s="15">
        <v>69.512413258583365</v>
      </c>
    </row>
    <row r="793" spans="2:6" x14ac:dyDescent="0.25">
      <c r="B793" s="25">
        <v>790</v>
      </c>
      <c r="C793" s="25">
        <v>5.167928712585735E-2</v>
      </c>
      <c r="D793" s="23">
        <v>1228.0439212068279</v>
      </c>
      <c r="E793" s="39">
        <v>1320.4145507344815</v>
      </c>
      <c r="F793" s="15">
        <v>92.370629527653591</v>
      </c>
    </row>
    <row r="794" spans="2:6" x14ac:dyDescent="0.25">
      <c r="B794" s="25">
        <v>791</v>
      </c>
      <c r="C794" s="25">
        <v>4.3725517394289003E-2</v>
      </c>
      <c r="D794" s="23">
        <v>1219.2596529904081</v>
      </c>
      <c r="E794" s="39">
        <v>1299.4216963350113</v>
      </c>
      <c r="F794" s="15">
        <v>80.162043344603262</v>
      </c>
    </row>
    <row r="795" spans="2:6" x14ac:dyDescent="0.25">
      <c r="B795" s="25">
        <v>792</v>
      </c>
      <c r="C795" s="25">
        <v>4.7959413293723968E-2</v>
      </c>
      <c r="D795" s="23">
        <v>1223.9003590743114</v>
      </c>
      <c r="E795" s="39">
        <v>1310.5501873220355</v>
      </c>
      <c r="F795" s="15">
        <v>86.649828247724145</v>
      </c>
    </row>
    <row r="796" spans="2:6" x14ac:dyDescent="0.25">
      <c r="B796" s="25">
        <v>793</v>
      </c>
      <c r="C796" s="25">
        <v>5.8812289040546362E-2</v>
      </c>
      <c r="D796" s="23">
        <v>1236.1603095533042</v>
      </c>
      <c r="E796" s="39">
        <v>1339.5558279614459</v>
      </c>
      <c r="F796" s="15">
        <v>103.3955184081417</v>
      </c>
    </row>
    <row r="797" spans="2:6" x14ac:dyDescent="0.25">
      <c r="B797" s="25">
        <v>794</v>
      </c>
      <c r="C797" s="25">
        <v>6.0962233531487262E-2</v>
      </c>
      <c r="D797" s="23">
        <v>1238.6501928957548</v>
      </c>
      <c r="E797" s="39">
        <v>1345.3830880893256</v>
      </c>
      <c r="F797" s="15">
        <v>106.73289519357081</v>
      </c>
    </row>
    <row r="798" spans="2:6" x14ac:dyDescent="0.25">
      <c r="B798" s="25">
        <v>795</v>
      </c>
      <c r="C798" s="25">
        <v>6.5226722045011259E-2</v>
      </c>
      <c r="D798" s="23">
        <v>1243.647885533954</v>
      </c>
      <c r="E798" s="39">
        <v>1357.0205700582694</v>
      </c>
      <c r="F798" s="15">
        <v>113.37268452431545</v>
      </c>
    </row>
    <row r="799" spans="2:6" x14ac:dyDescent="0.25">
      <c r="B799" s="25">
        <v>796</v>
      </c>
      <c r="C799" s="25">
        <v>4.3195953157626775E-2</v>
      </c>
      <c r="D799" s="23">
        <v>1218.6849012846797</v>
      </c>
      <c r="E799" s="39">
        <v>1298.0372149346795</v>
      </c>
      <c r="F799" s="15">
        <v>79.352313649999815</v>
      </c>
    </row>
    <row r="800" spans="2:6" x14ac:dyDescent="0.25">
      <c r="B800" s="25">
        <v>797</v>
      </c>
      <c r="C800" s="25">
        <v>3.9467958874757736E-2</v>
      </c>
      <c r="D800" s="23">
        <v>1214.6749229643003</v>
      </c>
      <c r="E800" s="39">
        <v>1288.3378134138284</v>
      </c>
      <c r="F800" s="15">
        <v>73.662890449528049</v>
      </c>
    </row>
    <row r="801" spans="2:6" x14ac:dyDescent="0.25">
      <c r="B801" s="25">
        <v>798</v>
      </c>
      <c r="C801" s="25">
        <v>4.5589533578102741E-2</v>
      </c>
      <c r="D801" s="23">
        <v>1221.2928205818</v>
      </c>
      <c r="E801" s="39">
        <v>1304.3081133283563</v>
      </c>
      <c r="F801" s="15">
        <v>83.01529274655627</v>
      </c>
    </row>
    <row r="802" spans="2:6" x14ac:dyDescent="0.25">
      <c r="B802" s="25">
        <v>799</v>
      </c>
      <c r="C802" s="25">
        <v>5.6271463094113093E-2</v>
      </c>
      <c r="D802" s="23">
        <v>1233.2436290185933</v>
      </c>
      <c r="E802" s="39">
        <v>1332.7036341363448</v>
      </c>
      <c r="F802" s="15">
        <v>99.460005117751507</v>
      </c>
    </row>
    <row r="803" spans="2:6" x14ac:dyDescent="0.25">
      <c r="B803" s="25">
        <v>800</v>
      </c>
      <c r="C803" s="25">
        <v>4.3982934105467816E-2</v>
      </c>
      <c r="D803" s="23">
        <v>1219.5394940440688</v>
      </c>
      <c r="E803" s="39">
        <v>1300.0952796096694</v>
      </c>
      <c r="F803" s="15">
        <v>80.555785565600672</v>
      </c>
    </row>
    <row r="804" spans="2:6" x14ac:dyDescent="0.25">
      <c r="B804" s="25">
        <v>801</v>
      </c>
      <c r="C804" s="25">
        <v>4.4701443346225236E-2</v>
      </c>
      <c r="D804" s="23">
        <v>1220.3221816185517</v>
      </c>
      <c r="E804" s="39">
        <v>1301.9774758425365</v>
      </c>
      <c r="F804" s="15">
        <v>81.655294223984811</v>
      </c>
    </row>
    <row r="805" spans="2:6" x14ac:dyDescent="0.25">
      <c r="B805" s="25">
        <v>802</v>
      </c>
      <c r="C805" s="25">
        <v>7.0161524921903598E-2</v>
      </c>
      <c r="D805" s="23">
        <v>1249.5279046027958</v>
      </c>
      <c r="E805" s="39">
        <v>1370.6175842231105</v>
      </c>
      <c r="F805" s="15">
        <v>121.08967962031466</v>
      </c>
    </row>
    <row r="806" spans="2:6" x14ac:dyDescent="0.25">
      <c r="B806" s="25">
        <v>803</v>
      </c>
      <c r="C806" s="25">
        <v>6.9380061417318326E-2</v>
      </c>
      <c r="D806" s="23">
        <v>1248.5898946381317</v>
      </c>
      <c r="E806" s="39">
        <v>1368.4551138964221</v>
      </c>
      <c r="F806" s="15">
        <v>119.86521925829038</v>
      </c>
    </row>
    <row r="807" spans="2:6" x14ac:dyDescent="0.25">
      <c r="B807" s="25">
        <v>804</v>
      </c>
      <c r="C807" s="25">
        <v>5.6482028315949173E-2</v>
      </c>
      <c r="D807" s="23">
        <v>1233.4842720670272</v>
      </c>
      <c r="E807" s="39">
        <v>1333.2700702252143</v>
      </c>
      <c r="F807" s="15">
        <v>99.785798158187163</v>
      </c>
    </row>
    <row r="808" spans="2:6" x14ac:dyDescent="0.25">
      <c r="B808" s="25">
        <v>805</v>
      </c>
      <c r="C808" s="25">
        <v>5.3905508770588646E-2</v>
      </c>
      <c r="D808" s="23">
        <v>1230.5530718680279</v>
      </c>
      <c r="E808" s="39">
        <v>1326.3567714437963</v>
      </c>
      <c r="F808" s="15">
        <v>95.803699575768405</v>
      </c>
    </row>
    <row r="809" spans="2:6" x14ac:dyDescent="0.25">
      <c r="B809" s="25">
        <v>806</v>
      </c>
      <c r="C809" s="25">
        <v>6.1946452814913143E-2</v>
      </c>
      <c r="D809" s="23">
        <v>1239.7966972266724</v>
      </c>
      <c r="E809" s="39">
        <v>1348.0596510946004</v>
      </c>
      <c r="F809" s="15">
        <v>108.26295386792799</v>
      </c>
    </row>
    <row r="810" spans="2:6" x14ac:dyDescent="0.25">
      <c r="B810" s="25">
        <v>807</v>
      </c>
      <c r="C810" s="25">
        <v>5.592193031605279E-2</v>
      </c>
      <c r="D810" s="23">
        <v>1232.8445960149393</v>
      </c>
      <c r="E810" s="39">
        <v>1331.7639338990671</v>
      </c>
      <c r="F810" s="15">
        <v>98.919337884127799</v>
      </c>
    </row>
    <row r="811" spans="2:6" x14ac:dyDescent="0.25">
      <c r="B811" s="25">
        <v>808</v>
      </c>
      <c r="C811" s="25">
        <v>5.4137208398450876E-2</v>
      </c>
      <c r="D811" s="23">
        <v>1230.815474108656</v>
      </c>
      <c r="E811" s="39">
        <v>1326.9768845414148</v>
      </c>
      <c r="F811" s="15">
        <v>96.161410432758885</v>
      </c>
    </row>
    <row r="812" spans="2:6" x14ac:dyDescent="0.25">
      <c r="B812" s="25">
        <v>809</v>
      </c>
      <c r="C812" s="25">
        <v>5.5808187896154472E-2</v>
      </c>
      <c r="D812" s="23">
        <v>1232.7148609128265</v>
      </c>
      <c r="E812" s="39">
        <v>1331.4582966387061</v>
      </c>
      <c r="F812" s="15">
        <v>98.743435725879635</v>
      </c>
    </row>
    <row r="813" spans="2:6" x14ac:dyDescent="0.25">
      <c r="B813" s="25">
        <v>810</v>
      </c>
      <c r="C813" s="25">
        <v>5.1506884359157575E-2</v>
      </c>
      <c r="D813" s="23">
        <v>1227.8505222026299</v>
      </c>
      <c r="E813" s="39">
        <v>1319.9555819174777</v>
      </c>
      <c r="F813" s="15">
        <v>92.105059714847812</v>
      </c>
    </row>
    <row r="814" spans="2:6" x14ac:dyDescent="0.25">
      <c r="B814" s="25">
        <v>811</v>
      </c>
      <c r="C814" s="25">
        <v>5.1373469130852466E-2</v>
      </c>
      <c r="D814" s="23">
        <v>1227.7009492969446</v>
      </c>
      <c r="E814" s="39">
        <v>1319.6005246184936</v>
      </c>
      <c r="F814" s="15">
        <v>91.899575321549037</v>
      </c>
    </row>
    <row r="815" spans="2:6" x14ac:dyDescent="0.25">
      <c r="B815" s="25">
        <v>812</v>
      </c>
      <c r="C815" s="25">
        <v>3.8840858579124435E-2</v>
      </c>
      <c r="D815" s="23">
        <v>1214.0066336635496</v>
      </c>
      <c r="E815" s="39">
        <v>1286.7143417044081</v>
      </c>
      <c r="F815" s="15">
        <v>72.707708040858506</v>
      </c>
    </row>
    <row r="816" spans="2:6" x14ac:dyDescent="0.25">
      <c r="B816" s="25">
        <v>813</v>
      </c>
      <c r="C816" s="25">
        <v>6.9168127930105489E-2</v>
      </c>
      <c r="D816" s="23">
        <v>1248.3359492674922</v>
      </c>
      <c r="E816" s="39">
        <v>1367.8692511941044</v>
      </c>
      <c r="F816" s="15">
        <v>119.53330192661224</v>
      </c>
    </row>
    <row r="817" spans="2:6" x14ac:dyDescent="0.25">
      <c r="B817" s="25">
        <v>814</v>
      </c>
      <c r="C817" s="25">
        <v>5.5121424765898139E-2</v>
      </c>
      <c r="D817" s="23">
        <v>1231.9327403303475</v>
      </c>
      <c r="E817" s="39">
        <v>1329.6144942591507</v>
      </c>
      <c r="F817" s="15">
        <v>97.681753928803118</v>
      </c>
    </row>
    <row r="818" spans="2:6" x14ac:dyDescent="0.25">
      <c r="B818" s="25">
        <v>815</v>
      </c>
      <c r="C818" s="25">
        <v>5.2480105635373045E-2</v>
      </c>
      <c r="D818" s="23">
        <v>1228.9439936729309</v>
      </c>
      <c r="E818" s="39">
        <v>1322.5487591564211</v>
      </c>
      <c r="F818" s="15">
        <v>93.604765483490155</v>
      </c>
    </row>
    <row r="819" spans="2:6" x14ac:dyDescent="0.25">
      <c r="B819" s="25">
        <v>816</v>
      </c>
      <c r="C819" s="25">
        <v>5.0538297491783929E-2</v>
      </c>
      <c r="D819" s="23">
        <v>1226.7664262633521</v>
      </c>
      <c r="E819" s="39">
        <v>1317.3802530165462</v>
      </c>
      <c r="F819" s="15">
        <v>90.613826753194189</v>
      </c>
    </row>
    <row r="820" spans="2:6" x14ac:dyDescent="0.25">
      <c r="B820" s="25">
        <v>817</v>
      </c>
      <c r="C820" s="25">
        <v>4.0032564214879704E-2</v>
      </c>
      <c r="D820" s="23">
        <v>1215.2781556126424</v>
      </c>
      <c r="E820" s="39">
        <v>1289.8014935345982</v>
      </c>
      <c r="F820" s="15">
        <v>74.523337921955772</v>
      </c>
    </row>
    <row r="821" spans="2:6" x14ac:dyDescent="0.25">
      <c r="B821" s="25">
        <v>818</v>
      </c>
      <c r="C821" s="25">
        <v>6.7915114036862276E-2</v>
      </c>
      <c r="D821" s="23">
        <v>1246.8384246071423</v>
      </c>
      <c r="E821" s="39">
        <v>1364.4107006263448</v>
      </c>
      <c r="F821" s="15">
        <v>117.57227601920249</v>
      </c>
    </row>
    <row r="822" spans="2:6" x14ac:dyDescent="0.25">
      <c r="B822" s="25">
        <v>819</v>
      </c>
      <c r="C822" s="25">
        <v>4.2407686808523699E-2</v>
      </c>
      <c r="D822" s="23">
        <v>1217.8317301967872</v>
      </c>
      <c r="E822" s="39">
        <v>1295.9794595545527</v>
      </c>
      <c r="F822" s="15">
        <v>78.147729357765456</v>
      </c>
    </row>
    <row r="823" spans="2:6" x14ac:dyDescent="0.25">
      <c r="B823" s="25">
        <v>820</v>
      </c>
      <c r="C823" s="25">
        <v>5.6391622255945337E-2</v>
      </c>
      <c r="D823" s="23">
        <v>1233.3809283602936</v>
      </c>
      <c r="E823" s="39">
        <v>1333.0268396470112</v>
      </c>
      <c r="F823" s="15">
        <v>99.645911286717592</v>
      </c>
    </row>
    <row r="824" spans="2:6" x14ac:dyDescent="0.25">
      <c r="B824" s="25">
        <v>821</v>
      </c>
      <c r="C824" s="25">
        <v>5.7218272177467402E-2</v>
      </c>
      <c r="D824" s="23">
        <v>1234.3272061865268</v>
      </c>
      <c r="E824" s="39">
        <v>1335.2526454103211</v>
      </c>
      <c r="F824" s="15">
        <v>100.92543922379423</v>
      </c>
    </row>
    <row r="825" spans="2:6" x14ac:dyDescent="0.25">
      <c r="B825" s="25">
        <v>822</v>
      </c>
      <c r="C825" s="25">
        <v>5.151288800242753E-2</v>
      </c>
      <c r="D825" s="23">
        <v>1227.8572547916408</v>
      </c>
      <c r="E825" s="39">
        <v>1319.9715618318867</v>
      </c>
      <c r="F825" s="15">
        <v>92.114307040245876</v>
      </c>
    </row>
    <row r="826" spans="2:6" x14ac:dyDescent="0.25">
      <c r="B826" s="25">
        <v>823</v>
      </c>
      <c r="C826" s="25">
        <v>6.1489805110691825E-2</v>
      </c>
      <c r="D826" s="23">
        <v>1239.2642349743237</v>
      </c>
      <c r="E826" s="39">
        <v>1346.8171123807037</v>
      </c>
      <c r="F826" s="15">
        <v>107.55287740638005</v>
      </c>
    </row>
    <row r="827" spans="2:6" x14ac:dyDescent="0.25">
      <c r="B827" s="25">
        <v>824</v>
      </c>
      <c r="C827" s="25">
        <v>4.1667234107519199E-2</v>
      </c>
      <c r="D827" s="23">
        <v>1217.0328837339528</v>
      </c>
      <c r="E827" s="39">
        <v>1294.0498705131956</v>
      </c>
      <c r="F827" s="15">
        <v>77.01698677924287</v>
      </c>
    </row>
    <row r="828" spans="2:6" x14ac:dyDescent="0.25">
      <c r="B828" s="25">
        <v>825</v>
      </c>
      <c r="C828" s="25">
        <v>4.3291036686871148E-2</v>
      </c>
      <c r="D828" s="23">
        <v>1218.7880045639599</v>
      </c>
      <c r="E828" s="39">
        <v>1298.2856771828158</v>
      </c>
      <c r="F828" s="15">
        <v>79.497672618855859</v>
      </c>
    </row>
    <row r="829" spans="2:6" x14ac:dyDescent="0.25">
      <c r="B829" s="25">
        <v>826</v>
      </c>
      <c r="C829" s="25">
        <v>4.7360018863677265E-2</v>
      </c>
      <c r="D829" s="23">
        <v>1223.2384732004193</v>
      </c>
      <c r="E829" s="39">
        <v>1308.9683084603669</v>
      </c>
      <c r="F829" s="15">
        <v>85.729835259947549</v>
      </c>
    </row>
    <row r="830" spans="2:6" x14ac:dyDescent="0.25">
      <c r="B830" s="25">
        <v>827</v>
      </c>
      <c r="C830" s="25">
        <v>6.5333857619296332E-2</v>
      </c>
      <c r="D830" s="23">
        <v>1243.7744439735106</v>
      </c>
      <c r="E830" s="39">
        <v>1357.3142824848505</v>
      </c>
      <c r="F830" s="15">
        <v>113.53983851133989</v>
      </c>
    </row>
    <row r="831" spans="2:6" x14ac:dyDescent="0.25">
      <c r="B831" s="25">
        <v>828</v>
      </c>
      <c r="C831" s="25">
        <v>4.8448878155690996E-2</v>
      </c>
      <c r="D831" s="23">
        <v>1224.4420476054388</v>
      </c>
      <c r="E831" s="39">
        <v>1311.8435137795764</v>
      </c>
      <c r="F831" s="15">
        <v>87.401466174137568</v>
      </c>
    </row>
    <row r="832" spans="2:6" x14ac:dyDescent="0.25">
      <c r="B832" s="25">
        <v>829</v>
      </c>
      <c r="C832" s="25">
        <v>6.0297353911755995E-2</v>
      </c>
      <c r="D832" s="23">
        <v>1237.8780490117326</v>
      </c>
      <c r="E832" s="39">
        <v>1343.5781279883799</v>
      </c>
      <c r="F832" s="15">
        <v>105.70007897664732</v>
      </c>
    </row>
    <row r="833" spans="2:6" x14ac:dyDescent="0.25">
      <c r="B833" s="25">
        <v>830</v>
      </c>
      <c r="C833" s="25">
        <v>5.0306336971964877E-2</v>
      </c>
      <c r="D833" s="23">
        <v>1226.5074216973983</v>
      </c>
      <c r="E833" s="39">
        <v>1316.7643194817745</v>
      </c>
      <c r="F833" s="15">
        <v>90.256897784376179</v>
      </c>
    </row>
    <row r="834" spans="2:6" x14ac:dyDescent="0.25">
      <c r="B834" s="25">
        <v>831</v>
      </c>
      <c r="C834" s="25">
        <v>5.6073344339598534E-2</v>
      </c>
      <c r="D834" s="23">
        <v>1233.0173873949564</v>
      </c>
      <c r="E834" s="39">
        <v>1332.1709152404594</v>
      </c>
      <c r="F834" s="15">
        <v>99.153527845503049</v>
      </c>
    </row>
    <row r="835" spans="2:6" x14ac:dyDescent="0.25">
      <c r="B835" s="25">
        <v>832</v>
      </c>
      <c r="C835" s="25">
        <v>4.443120911067714E-2</v>
      </c>
      <c r="D835" s="23">
        <v>1220.0275356974382</v>
      </c>
      <c r="E835" s="39">
        <v>1301.2692166489194</v>
      </c>
      <c r="F835" s="15">
        <v>81.241680951481158</v>
      </c>
    </row>
    <row r="836" spans="2:6" x14ac:dyDescent="0.25">
      <c r="B836" s="25">
        <v>833</v>
      </c>
      <c r="C836" s="25">
        <v>6.3727021211621243E-2</v>
      </c>
      <c r="D836" s="23">
        <v>1241.8814465481692</v>
      </c>
      <c r="E836" s="39">
        <v>1352.9160594620389</v>
      </c>
      <c r="F836" s="15">
        <v>111.03461291386975</v>
      </c>
    </row>
    <row r="837" spans="2:6" x14ac:dyDescent="0.25">
      <c r="B837" s="25">
        <v>834</v>
      </c>
      <c r="C837" s="25">
        <v>5.2897321685911346E-2</v>
      </c>
      <c r="D837" s="23">
        <v>1229.4140433771638</v>
      </c>
      <c r="E837" s="39">
        <v>1323.6621384072723</v>
      </c>
      <c r="F837" s="15">
        <v>94.248095030108516</v>
      </c>
    </row>
    <row r="838" spans="2:6" x14ac:dyDescent="0.25">
      <c r="B838" s="25">
        <v>835</v>
      </c>
      <c r="C838" s="25">
        <v>6.0233586352609086E-2</v>
      </c>
      <c r="D838" s="23">
        <v>1237.804094320423</v>
      </c>
      <c r="E838" s="39">
        <v>1343.4051513537586</v>
      </c>
      <c r="F838" s="15">
        <v>105.60105703333556</v>
      </c>
    </row>
    <row r="839" spans="2:6" x14ac:dyDescent="0.25">
      <c r="B839" s="25">
        <v>836</v>
      </c>
      <c r="C839" s="25">
        <v>4.6845880485421883E-2</v>
      </c>
      <c r="D839" s="23">
        <v>1222.6720156822234</v>
      </c>
      <c r="E839" s="39">
        <v>1307.6131144898425</v>
      </c>
      <c r="F839" s="15">
        <v>84.941098807619028</v>
      </c>
    </row>
    <row r="840" spans="2:6" x14ac:dyDescent="0.25">
      <c r="B840" s="25">
        <v>837</v>
      </c>
      <c r="C840" s="25">
        <v>3.7871095049012586E-2</v>
      </c>
      <c r="D840" s="23">
        <v>1212.9767331975215</v>
      </c>
      <c r="E840" s="39">
        <v>1284.2083691725725</v>
      </c>
      <c r="F840" s="15">
        <v>71.231635975050949</v>
      </c>
    </row>
    <row r="841" spans="2:6" x14ac:dyDescent="0.25">
      <c r="B841" s="25">
        <v>838</v>
      </c>
      <c r="C841" s="25">
        <v>5.7716745547548465E-2</v>
      </c>
      <c r="D841" s="23">
        <v>1234.8992568009737</v>
      </c>
      <c r="E841" s="39">
        <v>1336.5967328383292</v>
      </c>
      <c r="F841" s="15">
        <v>101.6974760373555</v>
      </c>
    </row>
    <row r="842" spans="2:6" x14ac:dyDescent="0.25">
      <c r="B842" s="25">
        <v>839</v>
      </c>
      <c r="C842" s="25">
        <v>5.0830718699260119E-2</v>
      </c>
      <c r="D842" s="23">
        <v>1227.0932813321801</v>
      </c>
      <c r="E842" s="39">
        <v>1318.1571790569146</v>
      </c>
      <c r="F842" s="15">
        <v>91.063897724734488</v>
      </c>
    </row>
    <row r="843" spans="2:6" x14ac:dyDescent="0.25">
      <c r="B843" s="25">
        <v>840</v>
      </c>
      <c r="C843" s="25">
        <v>4.6164601029455993E-2</v>
      </c>
      <c r="D843" s="23">
        <v>1221.9232378847446</v>
      </c>
      <c r="E843" s="39">
        <v>1305.8197572715198</v>
      </c>
      <c r="F843" s="15">
        <v>83.896519386775253</v>
      </c>
    </row>
    <row r="844" spans="2:6" x14ac:dyDescent="0.25">
      <c r="B844" s="25">
        <v>841</v>
      </c>
      <c r="C844" s="25">
        <v>7.2419629669381425E-2</v>
      </c>
      <c r="D844" s="23">
        <v>1252.2527831093939</v>
      </c>
      <c r="E844" s="39">
        <v>1376.8857846778692</v>
      </c>
      <c r="F844" s="15">
        <v>124.63300156847527</v>
      </c>
    </row>
    <row r="845" spans="2:6" x14ac:dyDescent="0.25">
      <c r="B845" s="25">
        <v>842</v>
      </c>
      <c r="C845" s="25">
        <v>6.8837711160232032E-2</v>
      </c>
      <c r="D845" s="23">
        <v>1247.9404115743662</v>
      </c>
      <c r="E845" s="39">
        <v>1366.9563685419296</v>
      </c>
      <c r="F845" s="15">
        <v>119.0159569675634</v>
      </c>
    </row>
    <row r="846" spans="2:6" x14ac:dyDescent="0.25">
      <c r="B846" s="25">
        <v>843</v>
      </c>
      <c r="C846" s="25">
        <v>4.7880388464325623E-2</v>
      </c>
      <c r="D846" s="23">
        <v>1223.8130031871699</v>
      </c>
      <c r="E846" s="39">
        <v>1310.3415098031185</v>
      </c>
      <c r="F846" s="15">
        <v>86.528506615948572</v>
      </c>
    </row>
    <row r="847" spans="2:6" x14ac:dyDescent="0.25">
      <c r="B847" s="25">
        <v>844</v>
      </c>
      <c r="C847" s="25">
        <v>4.9750464379532372E-2</v>
      </c>
      <c r="D847" s="23">
        <v>1225.8877146712966</v>
      </c>
      <c r="E847" s="39">
        <v>1315.2895727930113</v>
      </c>
      <c r="F847" s="15">
        <v>89.401858121714668</v>
      </c>
    </row>
    <row r="848" spans="2:6" x14ac:dyDescent="0.25">
      <c r="B848" s="25">
        <v>845</v>
      </c>
      <c r="C848" s="25">
        <v>5.5582837175086691E-2</v>
      </c>
      <c r="D848" s="23">
        <v>1232.4579922369851</v>
      </c>
      <c r="E848" s="39">
        <v>1330.8529788990984</v>
      </c>
      <c r="F848" s="15">
        <v>98.394986662113297</v>
      </c>
    </row>
    <row r="849" spans="2:6" x14ac:dyDescent="0.25">
      <c r="B849" s="25">
        <v>846</v>
      </c>
      <c r="C849" s="25">
        <v>4.2749859549703735E-2</v>
      </c>
      <c r="D849" s="23">
        <v>1218.2017302048766</v>
      </c>
      <c r="E849" s="39">
        <v>1296.8722439669241</v>
      </c>
      <c r="F849" s="15">
        <v>78.670513762047449</v>
      </c>
    </row>
    <row r="850" spans="2:6" x14ac:dyDescent="0.25">
      <c r="B850" s="25">
        <v>847</v>
      </c>
      <c r="C850" s="25">
        <v>3.9014608743434549E-2</v>
      </c>
      <c r="D850" s="23">
        <v>1214.1916152091337</v>
      </c>
      <c r="E850" s="39">
        <v>1287.1639215782939</v>
      </c>
      <c r="F850" s="15">
        <v>72.972306369160151</v>
      </c>
    </row>
    <row r="851" spans="2:6" x14ac:dyDescent="0.25">
      <c r="B851" s="25">
        <v>848</v>
      </c>
      <c r="C851" s="25">
        <v>4.0348691531191826E-2</v>
      </c>
      <c r="D851" s="23">
        <v>1215.6165483001441</v>
      </c>
      <c r="E851" s="39">
        <v>1290.6218470053345</v>
      </c>
      <c r="F851" s="15">
        <v>75.005298705190398</v>
      </c>
    </row>
    <row r="852" spans="2:6" x14ac:dyDescent="0.25">
      <c r="B852" s="25">
        <v>849</v>
      </c>
      <c r="C852" s="25">
        <v>4.4223227414761729E-2</v>
      </c>
      <c r="D852" s="23">
        <v>1219.8009907929359</v>
      </c>
      <c r="E852" s="39">
        <v>1300.7244092092023</v>
      </c>
      <c r="F852" s="15">
        <v>80.923418416266486</v>
      </c>
    </row>
    <row r="853" spans="2:6" x14ac:dyDescent="0.25">
      <c r="B853" s="25">
        <v>850</v>
      </c>
      <c r="C853" s="25">
        <v>6.1616467477136803E-2</v>
      </c>
      <c r="D853" s="23">
        <v>1239.411836323713</v>
      </c>
      <c r="E853" s="39">
        <v>1347.1616401929382</v>
      </c>
      <c r="F853" s="15">
        <v>107.74980386922516</v>
      </c>
    </row>
    <row r="854" spans="2:6" x14ac:dyDescent="0.25">
      <c r="B854" s="25">
        <v>851</v>
      </c>
      <c r="C854" s="25">
        <v>2.9948023222397795E-2</v>
      </c>
      <c r="D854" s="23">
        <v>1204.7257344387097</v>
      </c>
      <c r="E854" s="39">
        <v>1263.9446681222501</v>
      </c>
      <c r="F854" s="15">
        <v>59.218933683540399</v>
      </c>
    </row>
    <row r="855" spans="2:6" x14ac:dyDescent="0.25">
      <c r="B855" s="25">
        <v>852</v>
      </c>
      <c r="C855" s="25">
        <v>5.6216806745459327E-2</v>
      </c>
      <c r="D855" s="23">
        <v>1233.1811970740646</v>
      </c>
      <c r="E855" s="39">
        <v>1332.5566466171902</v>
      </c>
      <c r="F855" s="15">
        <v>99.375449543125569</v>
      </c>
    </row>
    <row r="856" spans="2:6" x14ac:dyDescent="0.25">
      <c r="B856" s="25">
        <v>853</v>
      </c>
      <c r="C856" s="25">
        <v>4.3942516719522887E-2</v>
      </c>
      <c r="D856" s="23">
        <v>1219.4955359163819</v>
      </c>
      <c r="E856" s="39">
        <v>1299.9894933795708</v>
      </c>
      <c r="F856" s="15">
        <v>80.493957463188963</v>
      </c>
    </row>
    <row r="857" spans="2:6" x14ac:dyDescent="0.25">
      <c r="B857" s="25">
        <v>854</v>
      </c>
      <c r="C857" s="25">
        <v>4.0664144387604531E-2</v>
      </c>
      <c r="D857" s="23">
        <v>1215.954674768823</v>
      </c>
      <c r="E857" s="39">
        <v>1291.4410414105362</v>
      </c>
      <c r="F857" s="15">
        <v>75.486366641713175</v>
      </c>
    </row>
    <row r="858" spans="2:6" x14ac:dyDescent="0.25">
      <c r="B858" s="25">
        <v>855</v>
      </c>
      <c r="C858" s="25">
        <v>4.6667495642691292E-2</v>
      </c>
      <c r="D858" s="23">
        <v>1222.475755587835</v>
      </c>
      <c r="E858" s="39">
        <v>1307.1432814045847</v>
      </c>
      <c r="F858" s="15">
        <v>84.66752581674973</v>
      </c>
    </row>
    <row r="859" spans="2:6" x14ac:dyDescent="0.25">
      <c r="B859" s="25">
        <v>856</v>
      </c>
      <c r="C859" s="25">
        <v>4.0154357591927148E-2</v>
      </c>
      <c r="D859" s="23">
        <v>1215.4084729314766</v>
      </c>
      <c r="E859" s="39">
        <v>1290.1174782918802</v>
      </c>
      <c r="F859" s="15">
        <v>74.70900536040358</v>
      </c>
    </row>
    <row r="860" spans="2:6" x14ac:dyDescent="0.25">
      <c r="B860" s="25">
        <v>857</v>
      </c>
      <c r="C860" s="25">
        <v>5.7867175936631376E-2</v>
      </c>
      <c r="D860" s="23">
        <v>1235.0721041682216</v>
      </c>
      <c r="E860" s="39">
        <v>1337.0026376376093</v>
      </c>
      <c r="F860" s="15">
        <v>101.93053346938768</v>
      </c>
    </row>
    <row r="861" spans="2:6" x14ac:dyDescent="0.25">
      <c r="B861" s="25">
        <v>858</v>
      </c>
      <c r="C861" s="25">
        <v>4.0111074528078335E-2</v>
      </c>
      <c r="D861" s="23">
        <v>1215.3621528410783</v>
      </c>
      <c r="E861" s="39">
        <v>1290.0051731961817</v>
      </c>
      <c r="F861" s="15">
        <v>74.643020355103317</v>
      </c>
    </row>
    <row r="862" spans="2:6" x14ac:dyDescent="0.25">
      <c r="B862" s="25">
        <v>859</v>
      </c>
      <c r="C862" s="25">
        <v>5.7648668991828196E-2</v>
      </c>
      <c r="D862" s="23">
        <v>1234.8210679445151</v>
      </c>
      <c r="E862" s="39">
        <v>1336.4130856944146</v>
      </c>
      <c r="F862" s="15">
        <v>101.59201774989947</v>
      </c>
    </row>
    <row r="863" spans="2:6" x14ac:dyDescent="0.25">
      <c r="B863" s="25">
        <v>860</v>
      </c>
      <c r="C863" s="25">
        <v>6.7495181763759959E-2</v>
      </c>
      <c r="D863" s="23">
        <v>1246.3380335656282</v>
      </c>
      <c r="E863" s="39">
        <v>1363.2536185222771</v>
      </c>
      <c r="F863" s="15">
        <v>116.9155849566489</v>
      </c>
    </row>
    <row r="864" spans="2:6" x14ac:dyDescent="0.25">
      <c r="B864" s="25">
        <v>861</v>
      </c>
      <c r="C864" s="25">
        <v>4.2087290639600913E-2</v>
      </c>
      <c r="D864" s="23">
        <v>1217.4857604969932</v>
      </c>
      <c r="E864" s="39">
        <v>1295.1441219666281</v>
      </c>
      <c r="F864" s="15">
        <v>77.658361469634883</v>
      </c>
    </row>
    <row r="865" spans="2:6" x14ac:dyDescent="0.25">
      <c r="B865" s="25">
        <v>862</v>
      </c>
      <c r="C865" s="25">
        <v>5.1629556916023403E-2</v>
      </c>
      <c r="D865" s="23">
        <v>1227.9881210382373</v>
      </c>
      <c r="E865" s="39">
        <v>1320.2821416605595</v>
      </c>
      <c r="F865" s="15">
        <v>92.29402062232225</v>
      </c>
    </row>
    <row r="866" spans="2:6" x14ac:dyDescent="0.25">
      <c r="B866" s="25">
        <v>863</v>
      </c>
      <c r="C866" s="25">
        <v>5.1314686779848795E-2</v>
      </c>
      <c r="D866" s="23">
        <v>1227.6350729690387</v>
      </c>
      <c r="E866" s="39">
        <v>1319.4441204749439</v>
      </c>
      <c r="F866" s="15">
        <v>91.809047505905255</v>
      </c>
    </row>
    <row r="867" spans="2:6" x14ac:dyDescent="0.25">
      <c r="B867" s="25">
        <v>864</v>
      </c>
      <c r="C867" s="25">
        <v>3.9441618758849877E-2</v>
      </c>
      <c r="D867" s="23">
        <v>1214.6468164743185</v>
      </c>
      <c r="E867" s="39">
        <v>1288.2695756542341</v>
      </c>
      <c r="F867" s="15">
        <v>73.622759179915647</v>
      </c>
    </row>
    <row r="868" spans="2:6" x14ac:dyDescent="0.25">
      <c r="B868" s="25">
        <v>865</v>
      </c>
      <c r="C868" s="25">
        <v>6.63931396257917E-2</v>
      </c>
      <c r="D868" s="23">
        <v>1245.0283978500458</v>
      </c>
      <c r="E868" s="39">
        <v>1360.2218517951803</v>
      </c>
      <c r="F868" s="15">
        <v>115.19345394513448</v>
      </c>
    </row>
    <row r="869" spans="2:6" x14ac:dyDescent="0.25">
      <c r="B869" s="25">
        <v>866</v>
      </c>
      <c r="C869" s="25">
        <v>4.2223675934130962E-2</v>
      </c>
      <c r="D869" s="23">
        <v>1217.6329747569805</v>
      </c>
      <c r="E869" s="39">
        <v>1295.4996317198181</v>
      </c>
      <c r="F869" s="15">
        <v>77.866656962837624</v>
      </c>
    </row>
    <row r="870" spans="2:6" x14ac:dyDescent="0.25">
      <c r="B870" s="25">
        <v>867</v>
      </c>
      <c r="C870" s="25">
        <v>4.1696212643927644E-2</v>
      </c>
      <c r="D870" s="23">
        <v>1217.064100631485</v>
      </c>
      <c r="E870" s="39">
        <v>1294.1253263266688</v>
      </c>
      <c r="F870" s="15">
        <v>77.061225695183794</v>
      </c>
    </row>
    <row r="871" spans="2:6" x14ac:dyDescent="0.25">
      <c r="B871" s="25">
        <v>868</v>
      </c>
      <c r="C871" s="25">
        <v>6.7740217820009913E-2</v>
      </c>
      <c r="D871" s="23">
        <v>1246.6299276099337</v>
      </c>
      <c r="E871" s="39">
        <v>1363.9286686694224</v>
      </c>
      <c r="F871" s="15">
        <v>117.29874105948875</v>
      </c>
    </row>
    <row r="872" spans="2:6" x14ac:dyDescent="0.25">
      <c r="B872" s="25">
        <v>869</v>
      </c>
      <c r="C872" s="25">
        <v>5.1423429575699751E-2</v>
      </c>
      <c r="D872" s="23">
        <v>1227.7569511182767</v>
      </c>
      <c r="E872" s="39">
        <v>1319.733471914313</v>
      </c>
      <c r="F872" s="15">
        <v>91.976520796036311</v>
      </c>
    </row>
    <row r="873" spans="2:6" x14ac:dyDescent="0.25">
      <c r="B873" s="25">
        <v>870</v>
      </c>
      <c r="C873" s="25">
        <v>4.7395335403574455E-2</v>
      </c>
      <c r="D873" s="23">
        <v>1223.2774271137955</v>
      </c>
      <c r="E873" s="39">
        <v>1309.0614547876719</v>
      </c>
      <c r="F873" s="15">
        <v>85.784027673876381</v>
      </c>
    </row>
    <row r="874" spans="2:6" x14ac:dyDescent="0.25">
      <c r="B874" s="25">
        <v>871</v>
      </c>
      <c r="C874" s="25">
        <v>5.21768282154918E-2</v>
      </c>
      <c r="D874" s="23">
        <v>1228.6027939955145</v>
      </c>
      <c r="E874" s="39">
        <v>1321.7400736861725</v>
      </c>
      <c r="F874" s="15">
        <v>93.137279690658033</v>
      </c>
    </row>
    <row r="875" spans="2:6" x14ac:dyDescent="0.25">
      <c r="B875" s="25">
        <v>872</v>
      </c>
      <c r="C875" s="25">
        <v>6.1529172780791945E-2</v>
      </c>
      <c r="D875" s="23">
        <v>1239.3101032415248</v>
      </c>
      <c r="E875" s="39">
        <v>1346.9241844472187</v>
      </c>
      <c r="F875" s="15">
        <v>107.61408120569399</v>
      </c>
    </row>
    <row r="876" spans="2:6" x14ac:dyDescent="0.25">
      <c r="B876" s="25">
        <v>873</v>
      </c>
      <c r="C876" s="25">
        <v>5.5019418918673915E-2</v>
      </c>
      <c r="D876" s="23">
        <v>1231.8167473377371</v>
      </c>
      <c r="E876" s="39">
        <v>1329.3408659145066</v>
      </c>
      <c r="F876" s="15">
        <v>97.524118576769524</v>
      </c>
    </row>
    <row r="877" spans="2:6" x14ac:dyDescent="0.25">
      <c r="B877" s="25">
        <v>874</v>
      </c>
      <c r="C877" s="25">
        <v>5.7429629105003988E-2</v>
      </c>
      <c r="D877" s="23">
        <v>1234.5696282206163</v>
      </c>
      <c r="E877" s="39">
        <v>1335.8223738005645</v>
      </c>
      <c r="F877" s="15">
        <v>101.25274557994817</v>
      </c>
    </row>
    <row r="878" spans="2:6" x14ac:dyDescent="0.25">
      <c r="B878" s="25">
        <v>875</v>
      </c>
      <c r="C878" s="25">
        <v>4.9888762164820487E-2</v>
      </c>
      <c r="D878" s="23">
        <v>1226.0417655386575</v>
      </c>
      <c r="E878" s="39">
        <v>1315.6563117618643</v>
      </c>
      <c r="F878" s="15">
        <v>89.614546223206844</v>
      </c>
    </row>
    <row r="879" spans="2:6" x14ac:dyDescent="0.25">
      <c r="B879" s="25">
        <v>876</v>
      </c>
      <c r="C879" s="25">
        <v>5.2063746249605358E-2</v>
      </c>
      <c r="D879" s="23">
        <v>1228.4756762293284</v>
      </c>
      <c r="E879" s="39">
        <v>1321.4386795748073</v>
      </c>
      <c r="F879" s="15">
        <v>92.96300334547891</v>
      </c>
    </row>
    <row r="880" spans="2:6" x14ac:dyDescent="0.25">
      <c r="B880" s="25">
        <v>877</v>
      </c>
      <c r="C880" s="25">
        <v>4.4593670360751618E-2</v>
      </c>
      <c r="D880" s="23">
        <v>1220.2046333568701</v>
      </c>
      <c r="E880" s="39">
        <v>1301.6949610458983</v>
      </c>
      <c r="F880" s="15">
        <v>81.490327689028163</v>
      </c>
    </row>
    <row r="881" spans="2:6" x14ac:dyDescent="0.25">
      <c r="B881" s="25">
        <v>878</v>
      </c>
      <c r="C881" s="25">
        <v>5.6030718978479263E-2</v>
      </c>
      <c r="D881" s="23">
        <v>1232.9687338330857</v>
      </c>
      <c r="E881" s="39">
        <v>1332.0563302953597</v>
      </c>
      <c r="F881" s="15">
        <v>99.08759646227395</v>
      </c>
    </row>
    <row r="882" spans="2:6" x14ac:dyDescent="0.25">
      <c r="B882" s="25">
        <v>879</v>
      </c>
      <c r="C882" s="25">
        <v>5.1269327195875833E-2</v>
      </c>
      <c r="D882" s="23">
        <v>1227.5842497708909</v>
      </c>
      <c r="E882" s="39">
        <v>1319.3234445479118</v>
      </c>
      <c r="F882" s="15">
        <v>91.739194777020884</v>
      </c>
    </row>
    <row r="883" spans="2:6" x14ac:dyDescent="0.25">
      <c r="B883" s="25">
        <v>880</v>
      </c>
      <c r="C883" s="25">
        <v>4.8289404567735672E-2</v>
      </c>
      <c r="D883" s="23">
        <v>1224.2654411958224</v>
      </c>
      <c r="E883" s="39">
        <v>1311.4219777851076</v>
      </c>
      <c r="F883" s="15">
        <v>87.156536589285224</v>
      </c>
    </row>
    <row r="884" spans="2:6" x14ac:dyDescent="0.25">
      <c r="B884" s="25">
        <v>881</v>
      </c>
      <c r="C884" s="25">
        <v>5.1573689533139157E-2</v>
      </c>
      <c r="D884" s="23">
        <v>1227.9254476776816</v>
      </c>
      <c r="E884" s="39">
        <v>1320.1334093167557</v>
      </c>
      <c r="F884" s="15">
        <v>92.207961639074028</v>
      </c>
    </row>
    <row r="885" spans="2:6" x14ac:dyDescent="0.25">
      <c r="B885" s="25">
        <v>882</v>
      </c>
      <c r="C885" s="25">
        <v>3.4089899620003292E-2</v>
      </c>
      <c r="D885" s="23">
        <v>1209.0025540005972</v>
      </c>
      <c r="E885" s="39">
        <v>1274.4908957003411</v>
      </c>
      <c r="F885" s="15">
        <v>65.488341699743842</v>
      </c>
    </row>
    <row r="886" spans="2:6" x14ac:dyDescent="0.25">
      <c r="B886" s="25">
        <v>883</v>
      </c>
      <c r="C886" s="25">
        <v>6.2244887109282519E-2</v>
      </c>
      <c r="D886" s="23">
        <v>1240.1451639199036</v>
      </c>
      <c r="E886" s="39">
        <v>1348.8723408852682</v>
      </c>
      <c r="F886" s="15">
        <v>108.72717696536461</v>
      </c>
    </row>
    <row r="887" spans="2:6" x14ac:dyDescent="0.25">
      <c r="B887" s="25">
        <v>884</v>
      </c>
      <c r="C887" s="25">
        <v>5.2859816512780752E-2</v>
      </c>
      <c r="D887" s="23">
        <v>1229.3717573281704</v>
      </c>
      <c r="E887" s="39">
        <v>1323.5620108415997</v>
      </c>
      <c r="F887" s="15">
        <v>94.190253513429298</v>
      </c>
    </row>
    <row r="888" spans="2:6" x14ac:dyDescent="0.25">
      <c r="B888" s="25">
        <v>885</v>
      </c>
      <c r="C888" s="25">
        <v>4.8562841429855619E-2</v>
      </c>
      <c r="D888" s="23">
        <v>1224.5683240307321</v>
      </c>
      <c r="E888" s="39">
        <v>1312.1448440082318</v>
      </c>
      <c r="F888" s="15">
        <v>87.576519977499629</v>
      </c>
    </row>
    <row r="889" spans="2:6" x14ac:dyDescent="0.25">
      <c r="B889" s="25">
        <v>886</v>
      </c>
      <c r="C889" s="25">
        <v>5.7748624337369978E-2</v>
      </c>
      <c r="D889" s="23">
        <v>1234.9358779045544</v>
      </c>
      <c r="E889" s="39">
        <v>1336.6827400952909</v>
      </c>
      <c r="F889" s="15">
        <v>101.74686219073646</v>
      </c>
    </row>
    <row r="890" spans="2:6" x14ac:dyDescent="0.25">
      <c r="B890" s="25">
        <v>887</v>
      </c>
      <c r="C890" s="25">
        <v>4.3619883366924767E-2</v>
      </c>
      <c r="D890" s="23">
        <v>1219.1449037414991</v>
      </c>
      <c r="E890" s="39">
        <v>1299.1453966663262</v>
      </c>
      <c r="F890" s="15">
        <v>80.000492924827086</v>
      </c>
    </row>
    <row r="891" spans="2:6" x14ac:dyDescent="0.25">
      <c r="B891" s="25">
        <v>888</v>
      </c>
      <c r="C891" s="25">
        <v>4.0981234860533282E-2</v>
      </c>
      <c r="D891" s="23">
        <v>1216.2950149560334</v>
      </c>
      <c r="E891" s="39">
        <v>1292.2650834111216</v>
      </c>
      <c r="F891" s="15">
        <v>75.970068455088267</v>
      </c>
    </row>
    <row r="892" spans="2:6" x14ac:dyDescent="0.25">
      <c r="B892" s="25">
        <v>889</v>
      </c>
      <c r="C892" s="25">
        <v>4.248984985715179E-2</v>
      </c>
      <c r="D892" s="23">
        <v>1217.9205266087795</v>
      </c>
      <c r="E892" s="39">
        <v>1296.1937731228084</v>
      </c>
      <c r="F892" s="15">
        <v>78.27324651402887</v>
      </c>
    </row>
    <row r="893" spans="2:6" x14ac:dyDescent="0.25">
      <c r="B893" s="25">
        <v>890</v>
      </c>
      <c r="C893" s="25">
        <v>4.6462305397523419E-2</v>
      </c>
      <c r="D893" s="23">
        <v>1222.250180868625</v>
      </c>
      <c r="E893" s="39">
        <v>1306.6030794094627</v>
      </c>
      <c r="F893" s="15">
        <v>84.352898540837714</v>
      </c>
    </row>
    <row r="894" spans="2:6" x14ac:dyDescent="0.25">
      <c r="B894" s="25">
        <v>891</v>
      </c>
      <c r="C894" s="25">
        <v>6.6884053746068067E-2</v>
      </c>
      <c r="D894" s="23">
        <v>1245.6111494635181</v>
      </c>
      <c r="E894" s="39">
        <v>1361.5715189436773</v>
      </c>
      <c r="F894" s="15">
        <v>115.96036948015922</v>
      </c>
    </row>
    <row r="895" spans="2:6" x14ac:dyDescent="0.25">
      <c r="B895" s="25">
        <v>892</v>
      </c>
      <c r="C895" s="25">
        <v>4.324464169303411E-2</v>
      </c>
      <c r="D895" s="23">
        <v>1218.7376912937909</v>
      </c>
      <c r="E895" s="39">
        <v>1298.1644360017601</v>
      </c>
      <c r="F895" s="15">
        <v>79.426744707969192</v>
      </c>
    </row>
    <row r="896" spans="2:6" x14ac:dyDescent="0.25">
      <c r="B896" s="25">
        <v>893</v>
      </c>
      <c r="C896" s="25">
        <v>3.8066058051875094E-2</v>
      </c>
      <c r="D896" s="23">
        <v>1213.1834386322655</v>
      </c>
      <c r="E896" s="39">
        <v>1284.7117249641517</v>
      </c>
      <c r="F896" s="15">
        <v>71.528286331886193</v>
      </c>
    </row>
    <row r="897" spans="2:6" x14ac:dyDescent="0.25">
      <c r="B897" s="25">
        <v>894</v>
      </c>
      <c r="C897" s="25">
        <v>6.6260801366623018E-2</v>
      </c>
      <c r="D897" s="23">
        <v>1244.8714777671485</v>
      </c>
      <c r="E897" s="39">
        <v>1359.8582514236261</v>
      </c>
      <c r="F897" s="15">
        <v>114.98677365647768</v>
      </c>
    </row>
    <row r="898" spans="2:6" x14ac:dyDescent="0.25">
      <c r="B898" s="25">
        <v>895</v>
      </c>
      <c r="C898" s="25">
        <v>6.5932657794501068E-2</v>
      </c>
      <c r="D898" s="23">
        <v>1244.482702951974</v>
      </c>
      <c r="E898" s="39">
        <v>1358.9571077128057</v>
      </c>
      <c r="F898" s="15">
        <v>114.4744047608317</v>
      </c>
    </row>
    <row r="899" spans="2:6" x14ac:dyDescent="0.25">
      <c r="B899" s="25">
        <v>896</v>
      </c>
      <c r="C899" s="25">
        <v>5.2010065022316428E-2</v>
      </c>
      <c r="D899" s="23">
        <v>1228.4153518650476</v>
      </c>
      <c r="E899" s="39">
        <v>1321.2956307010941</v>
      </c>
      <c r="F899" s="15">
        <v>92.8802788360465</v>
      </c>
    </row>
    <row r="900" spans="2:6" x14ac:dyDescent="0.25">
      <c r="B900" s="25">
        <v>897</v>
      </c>
      <c r="C900" s="25">
        <v>5.7513621585843978E-2</v>
      </c>
      <c r="D900" s="23">
        <v>1234.6660199429818</v>
      </c>
      <c r="E900" s="39">
        <v>1336.0488537844328</v>
      </c>
      <c r="F900" s="15">
        <v>101.38283384145097</v>
      </c>
    </row>
    <row r="901" spans="2:6" x14ac:dyDescent="0.25">
      <c r="B901" s="25">
        <v>898</v>
      </c>
      <c r="C901" s="25">
        <v>6.3959155722277561E-2</v>
      </c>
      <c r="D901" s="23">
        <v>1242.1542395318727</v>
      </c>
      <c r="E901" s="39">
        <v>1353.5505393866904</v>
      </c>
      <c r="F901" s="15">
        <v>111.3962998548177</v>
      </c>
    </row>
    <row r="902" spans="2:6" x14ac:dyDescent="0.25">
      <c r="B902" s="25">
        <v>899</v>
      </c>
      <c r="C902" s="25">
        <v>4.6897229726944899E-2</v>
      </c>
      <c r="D902" s="23">
        <v>1222.7285369264873</v>
      </c>
      <c r="E902" s="39">
        <v>1307.7483937203635</v>
      </c>
      <c r="F902" s="15">
        <v>85.019856793876215</v>
      </c>
    </row>
    <row r="903" spans="2:6" x14ac:dyDescent="0.25">
      <c r="B903" s="25">
        <v>900</v>
      </c>
      <c r="C903" s="25">
        <v>6.0595904890103386E-2</v>
      </c>
      <c r="D903" s="23">
        <v>1238.2245285979516</v>
      </c>
      <c r="E903" s="39">
        <v>1344.3882934956387</v>
      </c>
      <c r="F903" s="15">
        <v>106.16376489768709</v>
      </c>
    </row>
    <row r="904" spans="2:6" x14ac:dyDescent="0.25">
      <c r="B904" s="25">
        <v>901</v>
      </c>
      <c r="C904" s="25">
        <v>4.9864820551276869E-2</v>
      </c>
      <c r="D904" s="23">
        <v>1226.0150907116679</v>
      </c>
      <c r="E904" s="39">
        <v>1315.5928152112363</v>
      </c>
      <c r="F904" s="15">
        <v>89.577724499568376</v>
      </c>
    </row>
    <row r="905" spans="2:6" x14ac:dyDescent="0.25">
      <c r="B905" s="25">
        <v>902</v>
      </c>
      <c r="C905" s="25">
        <v>5.993804352120579E-2</v>
      </c>
      <c r="D905" s="23">
        <v>1237.4615670083131</v>
      </c>
      <c r="E905" s="39">
        <v>1342.6037653425899</v>
      </c>
      <c r="F905" s="15">
        <v>105.14219833427683</v>
      </c>
    </row>
    <row r="906" spans="2:6" x14ac:dyDescent="0.25">
      <c r="B906" s="25">
        <v>903</v>
      </c>
      <c r="C906" s="25">
        <v>4.8283529455585984E-2</v>
      </c>
      <c r="D906" s="23">
        <v>1224.258937071585</v>
      </c>
      <c r="E906" s="39">
        <v>1311.4064509736249</v>
      </c>
      <c r="F906" s="15">
        <v>87.147513902039918</v>
      </c>
    </row>
    <row r="907" spans="2:6" x14ac:dyDescent="0.25">
      <c r="B907" s="25">
        <v>904</v>
      </c>
      <c r="C907" s="25">
        <v>4.6750686143117282E-2</v>
      </c>
      <c r="D907" s="23">
        <v>1222.5672644961087</v>
      </c>
      <c r="E907" s="39">
        <v>1307.3623666813889</v>
      </c>
      <c r="F907" s="15">
        <v>84.795102185280257</v>
      </c>
    </row>
    <row r="908" spans="2:6" x14ac:dyDescent="0.25">
      <c r="B908" s="25">
        <v>905</v>
      </c>
      <c r="C908" s="25">
        <v>5.4960435689123857E-2</v>
      </c>
      <c r="D908" s="23">
        <v>1231.7496971057355</v>
      </c>
      <c r="E908" s="39">
        <v>1329.1826723921188</v>
      </c>
      <c r="F908" s="15">
        <v>97.432975286383225</v>
      </c>
    </row>
    <row r="909" spans="2:6" x14ac:dyDescent="0.25">
      <c r="B909" s="25">
        <v>906</v>
      </c>
      <c r="C909" s="25">
        <v>4.2954190520867505E-2</v>
      </c>
      <c r="D909" s="23">
        <v>1218.4229321660061</v>
      </c>
      <c r="E909" s="39">
        <v>1297.4057070776187</v>
      </c>
      <c r="F909" s="15">
        <v>78.982774911612523</v>
      </c>
    </row>
    <row r="910" spans="2:6" x14ac:dyDescent="0.25">
      <c r="B910" s="25">
        <v>907</v>
      </c>
      <c r="C910" s="25">
        <v>5.8051196086705975E-2</v>
      </c>
      <c r="D910" s="23">
        <v>1235.2836807938709</v>
      </c>
      <c r="E910" s="39">
        <v>1337.4993558025917</v>
      </c>
      <c r="F910" s="15">
        <v>102.21567500872084</v>
      </c>
    </row>
    <row r="911" spans="2:6" x14ac:dyDescent="0.25">
      <c r="B911" s="25">
        <v>908</v>
      </c>
      <c r="C911" s="25">
        <v>5.4751687901424317E-2</v>
      </c>
      <c r="D911" s="23">
        <v>1231.5125220441803</v>
      </c>
      <c r="E911" s="39">
        <v>1328.6229717451265</v>
      </c>
      <c r="F911" s="15">
        <v>97.110449700946219</v>
      </c>
    </row>
    <row r="912" spans="2:6" x14ac:dyDescent="0.25">
      <c r="B912" s="25">
        <v>909</v>
      </c>
      <c r="C912" s="25">
        <v>5.9416085590350998E-2</v>
      </c>
      <c r="D912" s="23">
        <v>1236.8575536231713</v>
      </c>
      <c r="E912" s="39">
        <v>1341.1896721675716</v>
      </c>
      <c r="F912" s="15">
        <v>104.33211854440037</v>
      </c>
    </row>
    <row r="913" spans="2:6" x14ac:dyDescent="0.25">
      <c r="B913" s="25">
        <v>910</v>
      </c>
      <c r="C913" s="25">
        <v>3.6798349960767279E-2</v>
      </c>
      <c r="D913" s="23">
        <v>1211.8425132032976</v>
      </c>
      <c r="E913" s="39">
        <v>1281.4428038423441</v>
      </c>
      <c r="F913" s="15">
        <v>69.600290639046534</v>
      </c>
    </row>
    <row r="914" spans="2:6" x14ac:dyDescent="0.25">
      <c r="B914" s="25">
        <v>911</v>
      </c>
      <c r="C914" s="25">
        <v>5.1213044550641483E-2</v>
      </c>
      <c r="D914" s="23">
        <v>1227.5212005037765</v>
      </c>
      <c r="E914" s="39">
        <v>1319.1737253317658</v>
      </c>
      <c r="F914" s="15">
        <v>91.652524827989282</v>
      </c>
    </row>
    <row r="915" spans="2:6" x14ac:dyDescent="0.25">
      <c r="B915" s="25">
        <v>912</v>
      </c>
      <c r="C915" s="25">
        <v>4.5683760925145291E-2</v>
      </c>
      <c r="D915" s="23">
        <v>1221.3960152005698</v>
      </c>
      <c r="E915" s="39">
        <v>1304.5556693935578</v>
      </c>
      <c r="F915" s="15">
        <v>83.159654192988</v>
      </c>
    </row>
    <row r="916" spans="2:6" x14ac:dyDescent="0.25">
      <c r="B916" s="25">
        <v>913</v>
      </c>
      <c r="C916" s="25">
        <v>5.7134103753766548E-2</v>
      </c>
      <c r="D916" s="23">
        <v>1234.2307209865337</v>
      </c>
      <c r="E916" s="39">
        <v>1335.0258353173651</v>
      </c>
      <c r="F916" s="15">
        <v>100.79511433083144</v>
      </c>
    </row>
    <row r="917" spans="2:6" x14ac:dyDescent="0.25">
      <c r="B917" s="25">
        <v>914</v>
      </c>
      <c r="C917" s="25">
        <v>5.409786356000959E-2</v>
      </c>
      <c r="D917" s="23">
        <v>1230.770899015331</v>
      </c>
      <c r="E917" s="39">
        <v>1326.8715612816418</v>
      </c>
      <c r="F917" s="15">
        <v>96.100662266310792</v>
      </c>
    </row>
    <row r="918" spans="2:6" x14ac:dyDescent="0.25">
      <c r="B918" s="25">
        <v>915</v>
      </c>
      <c r="C918" s="25">
        <v>4.6384159053141714E-2</v>
      </c>
      <c r="D918" s="23">
        <v>1222.1643209046131</v>
      </c>
      <c r="E918" s="39">
        <v>1306.3974096025045</v>
      </c>
      <c r="F918" s="15">
        <v>84.23308869789139</v>
      </c>
    </row>
    <row r="919" spans="2:6" x14ac:dyDescent="0.25">
      <c r="B919" s="25">
        <v>916</v>
      </c>
      <c r="C919" s="25">
        <v>5.4704452624318681E-2</v>
      </c>
      <c r="D919" s="23">
        <v>1231.45888081826</v>
      </c>
      <c r="E919" s="39">
        <v>1328.4963583479855</v>
      </c>
      <c r="F919" s="15">
        <v>97.037477529725493</v>
      </c>
    </row>
    <row r="920" spans="2:6" x14ac:dyDescent="0.25">
      <c r="B920" s="25">
        <v>917</v>
      </c>
      <c r="C920" s="25">
        <v>5.3421423298347127E-2</v>
      </c>
      <c r="D920" s="23">
        <v>1230.0056030107494</v>
      </c>
      <c r="E920" s="39">
        <v>1325.0621914855426</v>
      </c>
      <c r="F920" s="15">
        <v>95.056588474793216</v>
      </c>
    </row>
    <row r="921" spans="2:6" x14ac:dyDescent="0.25">
      <c r="B921" s="25">
        <v>918</v>
      </c>
      <c r="C921" s="25">
        <v>4.4154420876331181E-2</v>
      </c>
      <c r="D921" s="23">
        <v>1219.7260860743784</v>
      </c>
      <c r="E921" s="39">
        <v>1300.5442269067203</v>
      </c>
      <c r="F921" s="15">
        <v>80.818140832341896</v>
      </c>
    </row>
    <row r="922" spans="2:6" x14ac:dyDescent="0.25">
      <c r="B922" s="25">
        <v>919</v>
      </c>
      <c r="C922" s="25">
        <v>5.2644403354620034E-2</v>
      </c>
      <c r="D922" s="23">
        <v>1229.1290052411098</v>
      </c>
      <c r="E922" s="39">
        <v>1322.9870813473742</v>
      </c>
      <c r="F922" s="15">
        <v>93.858076106264434</v>
      </c>
    </row>
    <row r="923" spans="2:6" x14ac:dyDescent="0.25">
      <c r="B923" s="25">
        <v>920</v>
      </c>
      <c r="C923" s="25">
        <v>3.8662732188528656E-2</v>
      </c>
      <c r="D923" s="23">
        <v>1213.8171370021992</v>
      </c>
      <c r="E923" s="39">
        <v>1286.2536246544621</v>
      </c>
      <c r="F923" s="15">
        <v>72.43648765226294</v>
      </c>
    </row>
    <row r="924" spans="2:6" x14ac:dyDescent="0.25">
      <c r="B924" s="25">
        <v>921</v>
      </c>
      <c r="C924" s="25">
        <v>3.1661254031955854E-2</v>
      </c>
      <c r="D924" s="23">
        <v>1206.4850319204079</v>
      </c>
      <c r="E924" s="39">
        <v>1268.2944905785232</v>
      </c>
      <c r="F924" s="15">
        <v>61.809458658115318</v>
      </c>
    </row>
    <row r="925" spans="2:6" x14ac:dyDescent="0.25">
      <c r="B925" s="25">
        <v>922</v>
      </c>
      <c r="C925" s="25">
        <v>4.1846290457703973E-2</v>
      </c>
      <c r="D925" s="23">
        <v>1217.2258319888808</v>
      </c>
      <c r="E925" s="39">
        <v>1294.5161863004651</v>
      </c>
      <c r="F925" s="15">
        <v>77.290354311584224</v>
      </c>
    </row>
    <row r="926" spans="2:6" x14ac:dyDescent="0.25">
      <c r="B926" s="25">
        <v>923</v>
      </c>
      <c r="C926" s="25">
        <v>5.5179194566888204E-2</v>
      </c>
      <c r="D926" s="23">
        <v>1231.9984518363608</v>
      </c>
      <c r="E926" s="39">
        <v>1329.7694872870707</v>
      </c>
      <c r="F926" s="15">
        <v>97.77103545070986</v>
      </c>
    </row>
    <row r="927" spans="2:6" x14ac:dyDescent="0.25">
      <c r="B927" s="25">
        <v>924</v>
      </c>
      <c r="C927" s="25">
        <v>4.9022857552389436E-2</v>
      </c>
      <c r="D927" s="23">
        <v>1225.0786324406206</v>
      </c>
      <c r="E927" s="39">
        <v>1313.3619473610638</v>
      </c>
      <c r="F927" s="15">
        <v>88.283314920443217</v>
      </c>
    </row>
    <row r="928" spans="2:6" x14ac:dyDescent="0.25">
      <c r="B928" s="25">
        <v>925</v>
      </c>
      <c r="C928" s="25">
        <v>4.1101582560259871E-2</v>
      </c>
      <c r="D928" s="23">
        <v>1216.4243070219788</v>
      </c>
      <c r="E928" s="39">
        <v>1292.5779942771824</v>
      </c>
      <c r="F928" s="15">
        <v>76.153687255203522</v>
      </c>
    </row>
    <row r="929" spans="2:6" x14ac:dyDescent="0.25">
      <c r="B929" s="25">
        <v>926</v>
      </c>
      <c r="C929" s="25">
        <v>5.1454850270612917E-2</v>
      </c>
      <c r="D929" s="23">
        <v>1227.7921769726527</v>
      </c>
      <c r="E929" s="39">
        <v>1319.8170914666775</v>
      </c>
      <c r="F929" s="15">
        <v>92.02491449402487</v>
      </c>
    </row>
    <row r="930" spans="2:6" x14ac:dyDescent="0.25">
      <c r="B930" s="25">
        <v>927</v>
      </c>
      <c r="C930" s="25">
        <v>4.8125911704706384E-2</v>
      </c>
      <c r="D930" s="23">
        <v>1224.0845018020925</v>
      </c>
      <c r="E930" s="39">
        <v>1310.9899727153124</v>
      </c>
      <c r="F930" s="15">
        <v>86.905470913219915</v>
      </c>
    </row>
    <row r="931" spans="2:6" x14ac:dyDescent="0.25">
      <c r="B931" s="25">
        <v>928</v>
      </c>
      <c r="C931" s="25">
        <v>5.2078932815997882E-2</v>
      </c>
      <c r="D931" s="23">
        <v>1228.4927444718355</v>
      </c>
      <c r="E931" s="39">
        <v>1321.4791515495174</v>
      </c>
      <c r="F931" s="15">
        <v>92.986407077681861</v>
      </c>
    </row>
    <row r="932" spans="2:6" x14ac:dyDescent="0.25">
      <c r="B932" s="25">
        <v>929</v>
      </c>
      <c r="C932" s="25">
        <v>5.9723810362828811E-2</v>
      </c>
      <c r="D932" s="23">
        <v>1237.2135120989112</v>
      </c>
      <c r="E932" s="39">
        <v>1342.0231722342703</v>
      </c>
      <c r="F932" s="15">
        <v>104.80966013535908</v>
      </c>
    </row>
    <row r="933" spans="2:6" x14ac:dyDescent="0.25">
      <c r="B933" s="25">
        <v>930</v>
      </c>
      <c r="C933" s="25">
        <v>3.6532982612383504E-2</v>
      </c>
      <c r="D933" s="23">
        <v>1211.5627585746388</v>
      </c>
      <c r="E933" s="39">
        <v>1280.7597378730643</v>
      </c>
      <c r="F933" s="15">
        <v>69.196979298425504</v>
      </c>
    </row>
    <row r="934" spans="2:6" x14ac:dyDescent="0.25">
      <c r="B934" s="25">
        <v>931</v>
      </c>
      <c r="C934" s="25">
        <v>5.3691300889574932E-2</v>
      </c>
      <c r="D934" s="23">
        <v>1230.3106894834093</v>
      </c>
      <c r="E934" s="39">
        <v>1325.7837510904274</v>
      </c>
      <c r="F934" s="15">
        <v>95.473061607018053</v>
      </c>
    </row>
    <row r="935" spans="2:6" x14ac:dyDescent="0.25">
      <c r="B935" s="25">
        <v>932</v>
      </c>
      <c r="C935" s="25">
        <v>5.1765473641533673E-2</v>
      </c>
      <c r="D935" s="23">
        <v>1228.1406534059663</v>
      </c>
      <c r="E935" s="39">
        <v>1320.6440607210038</v>
      </c>
      <c r="F935" s="15">
        <v>92.503407315037521</v>
      </c>
    </row>
    <row r="936" spans="2:6" x14ac:dyDescent="0.25">
      <c r="B936" s="25">
        <v>933</v>
      </c>
      <c r="C936" s="25">
        <v>3.5470321007512802E-2</v>
      </c>
      <c r="D936" s="23">
        <v>1210.4457492348595</v>
      </c>
      <c r="E936" s="39">
        <v>1278.0286147742299</v>
      </c>
      <c r="F936" s="15">
        <v>67.582865539370459</v>
      </c>
    </row>
    <row r="937" spans="2:6" x14ac:dyDescent="0.25">
      <c r="B937" s="25">
        <v>934</v>
      </c>
      <c r="C937" s="25">
        <v>6.2056770764064989E-2</v>
      </c>
      <c r="D937" s="23">
        <v>1239.925465288226</v>
      </c>
      <c r="E937" s="39">
        <v>1348.3600067045274</v>
      </c>
      <c r="F937" s="15">
        <v>108.4345414163015</v>
      </c>
    </row>
    <row r="938" spans="2:6" x14ac:dyDescent="0.25">
      <c r="B938" s="25">
        <v>935</v>
      </c>
      <c r="C938" s="25">
        <v>4.9618163042308448E-2</v>
      </c>
      <c r="D938" s="23">
        <v>1225.7404230289758</v>
      </c>
      <c r="E938" s="39">
        <v>1314.9388401743136</v>
      </c>
      <c r="F938" s="15">
        <v>89.198417145337771</v>
      </c>
    </row>
    <row r="939" spans="2:6" x14ac:dyDescent="0.25">
      <c r="B939" s="25">
        <v>936</v>
      </c>
      <c r="C939" s="25">
        <v>4.9067346520000117E-2</v>
      </c>
      <c r="D939" s="23">
        <v>1225.1280353785319</v>
      </c>
      <c r="E939" s="39">
        <v>1313.4797214254318</v>
      </c>
      <c r="F939" s="15">
        <v>88.351686046899886</v>
      </c>
    </row>
    <row r="940" spans="2:6" x14ac:dyDescent="0.25">
      <c r="B940" s="25">
        <v>937</v>
      </c>
      <c r="C940" s="25">
        <v>3.1904806010072638E-2</v>
      </c>
      <c r="D940" s="23">
        <v>1206.7362518917948</v>
      </c>
      <c r="E940" s="39">
        <v>1268.914289924003</v>
      </c>
      <c r="F940" s="15">
        <v>62.178038032208178</v>
      </c>
    </row>
    <row r="941" spans="2:6" x14ac:dyDescent="0.25">
      <c r="B941" s="25">
        <v>938</v>
      </c>
      <c r="C941" s="25">
        <v>4.4094442561400632E-2</v>
      </c>
      <c r="D941" s="23">
        <v>1219.6608094853691</v>
      </c>
      <c r="E941" s="39">
        <v>1300.3871857023164</v>
      </c>
      <c r="F941" s="15">
        <v>80.726376216947301</v>
      </c>
    </row>
    <row r="942" spans="2:6" x14ac:dyDescent="0.25">
      <c r="B942" s="25">
        <v>939</v>
      </c>
      <c r="C942" s="25">
        <v>4.6208175763221025E-2</v>
      </c>
      <c r="D942" s="23">
        <v>1221.9710673417762</v>
      </c>
      <c r="E942" s="39">
        <v>1305.934378858243</v>
      </c>
      <c r="F942" s="15">
        <v>83.963311516466774</v>
      </c>
    </row>
    <row r="943" spans="2:6" x14ac:dyDescent="0.25">
      <c r="B943" s="25">
        <v>940</v>
      </c>
      <c r="C943" s="25">
        <v>4.0799977238959603E-2</v>
      </c>
      <c r="D943" s="23">
        <v>1216.1004109145279</v>
      </c>
      <c r="E943" s="39">
        <v>1291.7939653653239</v>
      </c>
      <c r="F943" s="15">
        <v>75.693554450796</v>
      </c>
    </row>
    <row r="944" spans="2:6" x14ac:dyDescent="0.25">
      <c r="B944" s="25">
        <v>941</v>
      </c>
      <c r="C944" s="25">
        <v>5.6371714734021472E-2</v>
      </c>
      <c r="D944" s="23">
        <v>1233.3581767537307</v>
      </c>
      <c r="E944" s="39">
        <v>1332.9732863644479</v>
      </c>
      <c r="F944" s="15">
        <v>99.615109610717127</v>
      </c>
    </row>
    <row r="945" spans="2:6" x14ac:dyDescent="0.25">
      <c r="B945" s="25">
        <v>942</v>
      </c>
      <c r="C945" s="25">
        <v>5.3907656507171275E-2</v>
      </c>
      <c r="D945" s="23">
        <v>1230.5555031169602</v>
      </c>
      <c r="E945" s="39">
        <v>1326.3625181368593</v>
      </c>
      <c r="F945" s="15">
        <v>95.807015019899154</v>
      </c>
    </row>
    <row r="946" spans="2:6" x14ac:dyDescent="0.25">
      <c r="B946" s="25">
        <v>943</v>
      </c>
      <c r="C946" s="25">
        <v>5.0600702101642962E-2</v>
      </c>
      <c r="D946" s="23">
        <v>1226.8361473959317</v>
      </c>
      <c r="E946" s="39">
        <v>1317.54601212475</v>
      </c>
      <c r="F946" s="15">
        <v>90.709864728818275</v>
      </c>
    </row>
    <row r="947" spans="2:6" x14ac:dyDescent="0.25">
      <c r="B947" s="25">
        <v>944</v>
      </c>
      <c r="C947" s="25">
        <v>5.3237689337694336E-2</v>
      </c>
      <c r="D947" s="23">
        <v>1229.7980823853813</v>
      </c>
      <c r="E947" s="39">
        <v>1324.5711933264463</v>
      </c>
      <c r="F947" s="15">
        <v>94.773110941064942</v>
      </c>
    </row>
    <row r="948" spans="2:6" x14ac:dyDescent="0.25">
      <c r="B948" s="25">
        <v>945</v>
      </c>
      <c r="C948" s="25">
        <v>5.2709317345527772E-2</v>
      </c>
      <c r="D948" s="23">
        <v>1229.2021361436034</v>
      </c>
      <c r="E948" s="39">
        <v>1323.1603057892489</v>
      </c>
      <c r="F948" s="15">
        <v>93.958169645645512</v>
      </c>
    </row>
    <row r="949" spans="2:6" x14ac:dyDescent="0.25">
      <c r="B949" s="25">
        <v>946</v>
      </c>
      <c r="C949" s="25">
        <v>6.1694170552659321E-2</v>
      </c>
      <c r="D949" s="23">
        <v>1239.502418969473</v>
      </c>
      <c r="E949" s="39">
        <v>1347.3730421613132</v>
      </c>
      <c r="F949" s="15">
        <v>107.8706231918402</v>
      </c>
    </row>
    <row r="950" spans="2:6" x14ac:dyDescent="0.25">
      <c r="B950" s="25">
        <v>947</v>
      </c>
      <c r="C950" s="25">
        <v>6.233573073680735E-2</v>
      </c>
      <c r="D950" s="23">
        <v>1240.2513135153806</v>
      </c>
      <c r="E950" s="39">
        <v>1349.1198262263235</v>
      </c>
      <c r="F950" s="15">
        <v>108.86851271094292</v>
      </c>
    </row>
    <row r="951" spans="2:6" x14ac:dyDescent="0.25">
      <c r="B951" s="25">
        <v>948</v>
      </c>
      <c r="C951" s="25">
        <v>4.5724591095518109E-2</v>
      </c>
      <c r="D951" s="23">
        <v>1221.4407434539237</v>
      </c>
      <c r="E951" s="39">
        <v>1304.6629555241575</v>
      </c>
      <c r="F951" s="15">
        <v>83.222212070233809</v>
      </c>
    </row>
    <row r="952" spans="2:6" x14ac:dyDescent="0.25">
      <c r="B952" s="25">
        <v>949</v>
      </c>
      <c r="C952" s="25">
        <v>3.7524430106868484E-2</v>
      </c>
      <c r="D952" s="23">
        <v>1212.6096215765922</v>
      </c>
      <c r="E952" s="39">
        <v>1283.3139080273145</v>
      </c>
      <c r="F952" s="15">
        <v>70.704286450722293</v>
      </c>
    </row>
    <row r="953" spans="2:6" x14ac:dyDescent="0.25">
      <c r="B953" s="25">
        <v>950</v>
      </c>
      <c r="C953" s="25">
        <v>3.4840355257562752E-2</v>
      </c>
      <c r="D953" s="23">
        <v>1209.78603745604</v>
      </c>
      <c r="E953" s="39">
        <v>1276.4127370387228</v>
      </c>
      <c r="F953" s="15">
        <v>66.626699582682704</v>
      </c>
    </row>
    <row r="954" spans="2:6" x14ac:dyDescent="0.25">
      <c r="B954" s="25">
        <v>951</v>
      </c>
      <c r="C954" s="25">
        <v>6.5775073129426986E-2</v>
      </c>
      <c r="D954" s="23">
        <v>1244.2961641985603</v>
      </c>
      <c r="E954" s="39">
        <v>1358.5245702323775</v>
      </c>
      <c r="F954" s="15">
        <v>114.22840603381724</v>
      </c>
    </row>
    <row r="955" spans="2:6" x14ac:dyDescent="0.25">
      <c r="B955" s="25">
        <v>952</v>
      </c>
      <c r="C955" s="25">
        <v>5.8122484821367781E-2</v>
      </c>
      <c r="D955" s="23">
        <v>1235.3656844149339</v>
      </c>
      <c r="E955" s="39">
        <v>1337.6918353708463</v>
      </c>
      <c r="F955" s="15">
        <v>102.32615095591245</v>
      </c>
    </row>
    <row r="956" spans="2:6" x14ac:dyDescent="0.25">
      <c r="B956" s="25">
        <v>953</v>
      </c>
      <c r="C956" s="25">
        <v>6.5184364083616136E-2</v>
      </c>
      <c r="D956" s="23">
        <v>1243.5978619006864</v>
      </c>
      <c r="E956" s="39">
        <v>1356.9044637875031</v>
      </c>
      <c r="F956" s="15">
        <v>113.30660188681668</v>
      </c>
    </row>
    <row r="957" spans="2:6" x14ac:dyDescent="0.25">
      <c r="B957" s="25">
        <v>954</v>
      </c>
      <c r="C957" s="25">
        <v>5.540691876957464E-2</v>
      </c>
      <c r="D957" s="23">
        <v>1232.2576242317368</v>
      </c>
      <c r="E957" s="39">
        <v>1330.3806472995796</v>
      </c>
      <c r="F957" s="15">
        <v>98.123023067842723</v>
      </c>
    </row>
    <row r="958" spans="2:6" x14ac:dyDescent="0.25">
      <c r="B958" s="25">
        <v>955</v>
      </c>
      <c r="C958" s="25">
        <v>6.4765178196519085E-2</v>
      </c>
      <c r="D958" s="23">
        <v>1243.1032272740761</v>
      </c>
      <c r="E958" s="39">
        <v>1355.7560001864406</v>
      </c>
      <c r="F958" s="15">
        <v>112.65277291236453</v>
      </c>
    </row>
    <row r="959" spans="2:6" x14ac:dyDescent="0.25">
      <c r="B959" s="25">
        <v>956</v>
      </c>
      <c r="C959" s="25">
        <v>5.5468705866825792E-2</v>
      </c>
      <c r="D959" s="23">
        <v>1232.3279832058465</v>
      </c>
      <c r="E959" s="39">
        <v>1330.5465218701943</v>
      </c>
      <c r="F959" s="15">
        <v>98.218538664347761</v>
      </c>
    </row>
    <row r="960" spans="2:6" x14ac:dyDescent="0.25">
      <c r="B960" s="25">
        <v>957</v>
      </c>
      <c r="C960" s="25">
        <v>5.39495101144798E-2</v>
      </c>
      <c r="D960" s="23">
        <v>1230.6028856711655</v>
      </c>
      <c r="E960" s="39">
        <v>1326.4745110906781</v>
      </c>
      <c r="F960" s="15">
        <v>95.871625419512611</v>
      </c>
    </row>
    <row r="961" spans="2:6" x14ac:dyDescent="0.25">
      <c r="B961" s="25">
        <v>958</v>
      </c>
      <c r="C961" s="25">
        <v>5.4383734813416559E-2</v>
      </c>
      <c r="D961" s="23">
        <v>1231.0949272061973</v>
      </c>
      <c r="E961" s="39">
        <v>1327.6370230999169</v>
      </c>
      <c r="F961" s="15">
        <v>96.542095893719534</v>
      </c>
    </row>
    <row r="962" spans="2:6" x14ac:dyDescent="0.25">
      <c r="B962" s="25">
        <v>959</v>
      </c>
      <c r="C962" s="25">
        <v>4.8314342077798042E-2</v>
      </c>
      <c r="D962" s="23">
        <v>1224.2930503300681</v>
      </c>
      <c r="E962" s="39">
        <v>1311.4878851694327</v>
      </c>
      <c r="F962" s="15">
        <v>87.194834839364603</v>
      </c>
    </row>
    <row r="963" spans="2:6" x14ac:dyDescent="0.25">
      <c r="B963" s="25">
        <v>960</v>
      </c>
      <c r="C963" s="25">
        <v>6.3838629216935769E-2</v>
      </c>
      <c r="D963" s="23">
        <v>1242.0125739494408</v>
      </c>
      <c r="E963" s="39">
        <v>1353.2210725204552</v>
      </c>
      <c r="F963" s="15">
        <v>111.20849857101439</v>
      </c>
    </row>
    <row r="964" spans="2:6" x14ac:dyDescent="0.25">
      <c r="B964" s="25">
        <v>961</v>
      </c>
      <c r="C964" s="25">
        <v>7.6958709373976489E-2</v>
      </c>
      <c r="D964" s="23">
        <v>1257.7945032621012</v>
      </c>
      <c r="E964" s="39">
        <v>1389.5732892961125</v>
      </c>
      <c r="F964" s="15">
        <v>131.77878603401132</v>
      </c>
    </row>
    <row r="965" spans="2:6" x14ac:dyDescent="0.25">
      <c r="B965" s="25">
        <v>962</v>
      </c>
      <c r="C965" s="25">
        <v>5.2203534137304802E-2</v>
      </c>
      <c r="D965" s="23">
        <v>1228.6328229311296</v>
      </c>
      <c r="E965" s="39">
        <v>1321.8112631186984</v>
      </c>
      <c r="F965" s="15">
        <v>93.178440187568867</v>
      </c>
    </row>
    <row r="966" spans="2:6" x14ac:dyDescent="0.25">
      <c r="B966" s="25">
        <v>963</v>
      </c>
      <c r="C966" s="25">
        <v>2.7964924000962555E-2</v>
      </c>
      <c r="D966" s="23">
        <v>1202.706591330711</v>
      </c>
      <c r="E966" s="39">
        <v>1258.9317064147058</v>
      </c>
      <c r="F966" s="15">
        <v>56.225115083994751</v>
      </c>
    </row>
    <row r="967" spans="2:6" x14ac:dyDescent="0.25">
      <c r="B967" s="25">
        <v>964</v>
      </c>
      <c r="C967" s="25">
        <v>2.5826203272798842E-2</v>
      </c>
      <c r="D967" s="23">
        <v>1200.5498954768975</v>
      </c>
      <c r="E967" s="39">
        <v>1253.55193630856</v>
      </c>
      <c r="F967" s="15">
        <v>53.002040831662498</v>
      </c>
    </row>
    <row r="968" spans="2:6" x14ac:dyDescent="0.25">
      <c r="B968" s="25">
        <v>965</v>
      </c>
      <c r="C968" s="25">
        <v>4.8260712274222801E-2</v>
      </c>
      <c r="D968" s="23">
        <v>1224.2336784593504</v>
      </c>
      <c r="E968" s="39">
        <v>1311.3461513964717</v>
      </c>
      <c r="F968" s="15">
        <v>87.112472937121311</v>
      </c>
    </row>
    <row r="969" spans="2:6" x14ac:dyDescent="0.25">
      <c r="B969" s="25">
        <v>966</v>
      </c>
      <c r="C969" s="25">
        <v>3.7344954869371512E-2</v>
      </c>
      <c r="D969" s="23">
        <v>1212.4197784098853</v>
      </c>
      <c r="E969" s="39">
        <v>1282.8511091493749</v>
      </c>
      <c r="F969" s="15">
        <v>70.431330739489567</v>
      </c>
    </row>
    <row r="970" spans="2:6" x14ac:dyDescent="0.25">
      <c r="B970" s="25">
        <v>967</v>
      </c>
      <c r="C970" s="25">
        <v>4.33849040349569E-2</v>
      </c>
      <c r="D970" s="23">
        <v>1218.8898293177842</v>
      </c>
      <c r="E970" s="39">
        <v>1298.5310138608488</v>
      </c>
      <c r="F970" s="15">
        <v>79.641184543064583</v>
      </c>
    </row>
    <row r="971" spans="2:6" x14ac:dyDescent="0.25">
      <c r="B971" s="25">
        <v>968</v>
      </c>
      <c r="C971" s="25">
        <v>5.6243059832331584E-2</v>
      </c>
      <c r="D971" s="23">
        <v>1233.2111833825122</v>
      </c>
      <c r="E971" s="39">
        <v>1332.627246973308</v>
      </c>
      <c r="F971" s="15">
        <v>99.416063590795829</v>
      </c>
    </row>
    <row r="972" spans="2:6" x14ac:dyDescent="0.25">
      <c r="B972" s="25">
        <v>969</v>
      </c>
      <c r="C972" s="25">
        <v>4.542983946836749E-2</v>
      </c>
      <c r="D972" s="23">
        <v>1221.1180203604717</v>
      </c>
      <c r="E972" s="39">
        <v>1303.8886811132807</v>
      </c>
      <c r="F972" s="15">
        <v>82.770660752808908</v>
      </c>
    </row>
    <row r="973" spans="2:6" x14ac:dyDescent="0.25">
      <c r="B973" s="25">
        <v>970</v>
      </c>
      <c r="C973" s="25">
        <v>3.5030979773692697E-2</v>
      </c>
      <c r="D973" s="23">
        <v>1209.9854685129019</v>
      </c>
      <c r="E973" s="39">
        <v>1276.9014434540388</v>
      </c>
      <c r="F973" s="15">
        <v>66.915974941136938</v>
      </c>
    </row>
    <row r="974" spans="2:6" x14ac:dyDescent="0.25">
      <c r="B974" s="25">
        <v>971</v>
      </c>
      <c r="C974" s="25">
        <v>8.2259096483047786E-2</v>
      </c>
      <c r="D974" s="23">
        <v>1264.3732911070163</v>
      </c>
      <c r="E974" s="39">
        <v>1404.5360615596107</v>
      </c>
      <c r="F974" s="15">
        <v>140.16277045259449</v>
      </c>
    </row>
    <row r="975" spans="2:6" x14ac:dyDescent="0.25">
      <c r="B975" s="25">
        <v>972</v>
      </c>
      <c r="C975" s="25">
        <v>4.5102467781205309E-2</v>
      </c>
      <c r="D975" s="23">
        <v>1220.7600408358005</v>
      </c>
      <c r="E975" s="39">
        <v>1303.0293183615809</v>
      </c>
      <c r="F975" s="15">
        <v>82.269277525780353</v>
      </c>
    </row>
    <row r="976" spans="2:6" x14ac:dyDescent="0.25">
      <c r="B976" s="25">
        <v>973</v>
      </c>
      <c r="C976" s="25">
        <v>4.0563355912643505E-2</v>
      </c>
      <c r="D976" s="23">
        <v>1215.8465925157993</v>
      </c>
      <c r="E976" s="39">
        <v>1291.1792412725115</v>
      </c>
      <c r="F976" s="15">
        <v>75.33264875671216</v>
      </c>
    </row>
    <row r="977" spans="2:6" x14ac:dyDescent="0.25">
      <c r="B977" s="25">
        <v>974</v>
      </c>
      <c r="C977" s="25">
        <v>4.1190363051908971E-2</v>
      </c>
      <c r="D977" s="23">
        <v>1216.5197281530452</v>
      </c>
      <c r="E977" s="39">
        <v>1292.8088836436411</v>
      </c>
      <c r="F977" s="15">
        <v>76.289155490595931</v>
      </c>
    </row>
    <row r="978" spans="2:6" x14ac:dyDescent="0.25">
      <c r="B978" s="25">
        <v>975</v>
      </c>
      <c r="C978" s="25">
        <v>6.4882407834285213E-2</v>
      </c>
      <c r="D978" s="23">
        <v>1243.2414813699413</v>
      </c>
      <c r="E978" s="39">
        <v>1356.0770781595074</v>
      </c>
      <c r="F978" s="15">
        <v>112.83559678956613</v>
      </c>
    </row>
    <row r="979" spans="2:6" x14ac:dyDescent="0.25">
      <c r="B979" s="25">
        <v>976</v>
      </c>
      <c r="C979" s="25">
        <v>4.2451611309790582E-2</v>
      </c>
      <c r="D979" s="23">
        <v>1217.8791970858581</v>
      </c>
      <c r="E979" s="39">
        <v>1296.0940269713626</v>
      </c>
      <c r="F979" s="15">
        <v>78.214829885504514</v>
      </c>
    </row>
    <row r="980" spans="2:6" x14ac:dyDescent="0.25">
      <c r="B980" s="25">
        <v>977</v>
      </c>
      <c r="C980" s="25">
        <v>5.6970047374929701E-2</v>
      </c>
      <c r="D980" s="23">
        <v>1234.0427462835175</v>
      </c>
      <c r="E980" s="39">
        <v>1334.5838679819299</v>
      </c>
      <c r="F980" s="15">
        <v>100.54112169841233</v>
      </c>
    </row>
    <row r="981" spans="2:6" x14ac:dyDescent="0.25">
      <c r="B981" s="25">
        <v>978</v>
      </c>
      <c r="C981" s="25">
        <v>5.7078678639382235E-2</v>
      </c>
      <c r="D981" s="23">
        <v>1234.1672021229667</v>
      </c>
      <c r="E981" s="39">
        <v>1334.8765027679299</v>
      </c>
      <c r="F981" s="15">
        <v>100.70930064496315</v>
      </c>
    </row>
    <row r="982" spans="2:6" x14ac:dyDescent="0.25">
      <c r="B982" s="25">
        <v>979</v>
      </c>
      <c r="C982" s="25">
        <v>3.0871323782028236E-2</v>
      </c>
      <c r="D982" s="23">
        <v>1205.6721469546737</v>
      </c>
      <c r="E982" s="39">
        <v>1266.2866994270191</v>
      </c>
      <c r="F982" s="15">
        <v>60.614552472345395</v>
      </c>
    </row>
    <row r="983" spans="2:6" x14ac:dyDescent="0.25">
      <c r="B983" s="25">
        <v>980</v>
      </c>
      <c r="C983" s="25">
        <v>6.0326491831986656E-2</v>
      </c>
      <c r="D983" s="23">
        <v>1237.9118476894203</v>
      </c>
      <c r="E983" s="39">
        <v>1343.6571756791132</v>
      </c>
      <c r="F983" s="15">
        <v>105.7453279896929</v>
      </c>
    </row>
    <row r="984" spans="2:6" x14ac:dyDescent="0.25">
      <c r="B984" s="25">
        <v>981</v>
      </c>
      <c r="C984" s="25">
        <v>6.7780561233990774E-2</v>
      </c>
      <c r="D984" s="23">
        <v>1246.6780102413486</v>
      </c>
      <c r="E984" s="39">
        <v>1364.0398437367692</v>
      </c>
      <c r="F984" s="15">
        <v>117.36183349542057</v>
      </c>
    </row>
    <row r="985" spans="2:6" x14ac:dyDescent="0.25">
      <c r="B985" s="25">
        <v>982</v>
      </c>
      <c r="C985" s="25">
        <v>5.6716498850528013E-2</v>
      </c>
      <c r="D985" s="23">
        <v>1233.7524631952624</v>
      </c>
      <c r="E985" s="39">
        <v>1333.9011165013221</v>
      </c>
      <c r="F985" s="15">
        <v>100.14865330605971</v>
      </c>
    </row>
    <row r="986" spans="2:6" x14ac:dyDescent="0.25">
      <c r="B986" s="25">
        <v>983</v>
      </c>
      <c r="C986" s="25">
        <v>5.6779629207882834E-2</v>
      </c>
      <c r="D986" s="23">
        <v>1233.8247137437304</v>
      </c>
      <c r="E986" s="39">
        <v>1334.0710780303141</v>
      </c>
      <c r="F986" s="15">
        <v>100.24636428658368</v>
      </c>
    </row>
    <row r="987" spans="2:6" x14ac:dyDescent="0.25">
      <c r="B987" s="25">
        <v>984</v>
      </c>
      <c r="C987" s="25">
        <v>3.8561471218119994E-2</v>
      </c>
      <c r="D987" s="23">
        <v>1213.709477302958</v>
      </c>
      <c r="E987" s="39">
        <v>1285.9918011793843</v>
      </c>
      <c r="F987" s="15">
        <v>72.28232387642629</v>
      </c>
    </row>
    <row r="988" spans="2:6" x14ac:dyDescent="0.25">
      <c r="B988" s="25">
        <v>985</v>
      </c>
      <c r="C988" s="25">
        <v>5.8297980331244358E-2</v>
      </c>
      <c r="D988" s="23">
        <v>1235.5676515790994</v>
      </c>
      <c r="E988" s="39">
        <v>1338.1657987398637</v>
      </c>
      <c r="F988" s="15">
        <v>102.59814716076426</v>
      </c>
    </row>
    <row r="989" spans="2:6" x14ac:dyDescent="0.25">
      <c r="B989" s="25">
        <v>986</v>
      </c>
      <c r="C989" s="25">
        <v>3.2890764909729864E-2</v>
      </c>
      <c r="D989" s="23">
        <v>1207.756091510955</v>
      </c>
      <c r="E989" s="39">
        <v>1271.4270267688789</v>
      </c>
      <c r="F989" s="15">
        <v>63.670935257923929</v>
      </c>
    </row>
    <row r="990" spans="2:6" x14ac:dyDescent="0.25">
      <c r="B990" s="25">
        <v>987</v>
      </c>
      <c r="C990" s="25">
        <v>4.5951496211614748E-2</v>
      </c>
      <c r="D990" s="23">
        <v>1221.6894481858956</v>
      </c>
      <c r="E990" s="39">
        <v>1305.2593547000822</v>
      </c>
      <c r="F990" s="15">
        <v>83.569906514186641</v>
      </c>
    </row>
    <row r="991" spans="2:6" x14ac:dyDescent="0.25">
      <c r="B991" s="25">
        <v>988</v>
      </c>
      <c r="C991" s="25">
        <v>4.5980353091174389E-2</v>
      </c>
      <c r="D991" s="23">
        <v>1221.7210940722982</v>
      </c>
      <c r="E991" s="39">
        <v>1305.3352240892498</v>
      </c>
      <c r="F991" s="15">
        <v>83.614130016951549</v>
      </c>
    </row>
    <row r="992" spans="2:6" x14ac:dyDescent="0.25">
      <c r="B992" s="25">
        <v>989</v>
      </c>
      <c r="C992" s="25">
        <v>5.7825068152626877E-2</v>
      </c>
      <c r="D992" s="23">
        <v>1235.0237115945738</v>
      </c>
      <c r="E992" s="39">
        <v>1336.8890054026795</v>
      </c>
      <c r="F992" s="15">
        <v>101.86529380810566</v>
      </c>
    </row>
    <row r="993" spans="2:6" x14ac:dyDescent="0.25">
      <c r="B993" s="25">
        <v>990</v>
      </c>
      <c r="C993" s="25">
        <v>2.3198784060180274E-2</v>
      </c>
      <c r="D993" s="23">
        <v>1197.9302730545403</v>
      </c>
      <c r="E993" s="39">
        <v>1246.9807502563735</v>
      </c>
      <c r="F993" s="15">
        <v>49.050477201833246</v>
      </c>
    </row>
    <row r="994" spans="2:6" x14ac:dyDescent="0.25">
      <c r="B994" s="25">
        <v>991</v>
      </c>
      <c r="C994" s="25">
        <v>3.8513120876434832E-2</v>
      </c>
      <c r="D994" s="23">
        <v>1213.6580883109841</v>
      </c>
      <c r="E994" s="39">
        <v>1285.8668065641154</v>
      </c>
      <c r="F994" s="15">
        <v>72.208718253131337</v>
      </c>
    </row>
    <row r="995" spans="2:6" x14ac:dyDescent="0.25">
      <c r="B995" s="25">
        <v>992</v>
      </c>
      <c r="C995" s="25">
        <v>4.9214153959993658E-2</v>
      </c>
      <c r="D995" s="23">
        <v>1225.2911209075919</v>
      </c>
      <c r="E995" s="39">
        <v>1313.8684419316853</v>
      </c>
      <c r="F995" s="15">
        <v>88.577321024093408</v>
      </c>
    </row>
    <row r="996" spans="2:6" x14ac:dyDescent="0.25">
      <c r="B996" s="25">
        <v>993</v>
      </c>
      <c r="C996" s="25">
        <v>5.2304118099290746E-2</v>
      </c>
      <c r="D996" s="23">
        <v>1228.7459508592065</v>
      </c>
      <c r="E996" s="39">
        <v>1322.0794251436341</v>
      </c>
      <c r="F996" s="15">
        <v>93.333474284427666</v>
      </c>
    </row>
    <row r="997" spans="2:6" x14ac:dyDescent="0.25">
      <c r="B997" s="25">
        <v>994</v>
      </c>
      <c r="C997" s="25">
        <v>4.5140549378756646E-2</v>
      </c>
      <c r="D997" s="23">
        <v>1220.8016580443077</v>
      </c>
      <c r="E997" s="39">
        <v>1303.1292514778895</v>
      </c>
      <c r="F997" s="15">
        <v>82.327593433581796</v>
      </c>
    </row>
    <row r="998" spans="2:6" x14ac:dyDescent="0.25">
      <c r="B998" s="25">
        <v>995</v>
      </c>
      <c r="C998" s="25">
        <v>4.6269404796095349E-2</v>
      </c>
      <c r="D998" s="23">
        <v>1222.0382893350927</v>
      </c>
      <c r="E998" s="39">
        <v>1306.0954582652105</v>
      </c>
      <c r="F998" s="15">
        <v>84.057168930117768</v>
      </c>
    </row>
    <row r="999" spans="2:6" x14ac:dyDescent="0.25">
      <c r="B999" s="25">
        <v>996</v>
      </c>
      <c r="C999" s="25">
        <v>4.940075674534123E-2</v>
      </c>
      <c r="D999" s="23">
        <v>1225.4985530908953</v>
      </c>
      <c r="E999" s="39">
        <v>1314.3627160507581</v>
      </c>
      <c r="F999" s="15">
        <v>88.864162959862824</v>
      </c>
    </row>
    <row r="1000" spans="2:6" x14ac:dyDescent="0.25">
      <c r="B1000" s="25">
        <v>997</v>
      </c>
      <c r="C1000" s="25">
        <v>6.1189229097690714E-2</v>
      </c>
      <c r="D1000" s="23">
        <v>1238.914246530421</v>
      </c>
      <c r="E1000" s="39">
        <v>1345.9999015490582</v>
      </c>
      <c r="F1000" s="15">
        <v>107.08565501863723</v>
      </c>
    </row>
    <row r="1001" spans="2:6" x14ac:dyDescent="0.25">
      <c r="B1001" s="25">
        <v>998</v>
      </c>
      <c r="C1001" s="25">
        <v>7.2778019704770477E-2</v>
      </c>
      <c r="D1001" s="23">
        <v>1252.6872199372758</v>
      </c>
      <c r="E1001" s="39">
        <v>1377.883296226551</v>
      </c>
      <c r="F1001" s="15">
        <v>125.1960762892752</v>
      </c>
    </row>
    <row r="1002" spans="2:6" x14ac:dyDescent="0.25">
      <c r="B1002" s="25">
        <v>999</v>
      </c>
      <c r="C1002" s="25">
        <v>4.086698091661143E-2</v>
      </c>
      <c r="D1002" s="23">
        <v>1216.1723307436062</v>
      </c>
      <c r="E1002" s="39">
        <v>1291.9680961244292</v>
      </c>
      <c r="F1002" s="15">
        <v>75.795765380823013</v>
      </c>
    </row>
    <row r="1003" spans="2:6" ht="15.75" thickBot="1" x14ac:dyDescent="0.3">
      <c r="B1003" s="26">
        <v>1000</v>
      </c>
      <c r="C1003" s="26">
        <v>3.3373043487109677E-2</v>
      </c>
      <c r="D1003" s="12">
        <v>1208.2565982069755</v>
      </c>
      <c r="E1003" s="11">
        <v>1272.6582456124577</v>
      </c>
      <c r="F1003" s="16">
        <v>64.401647405482208</v>
      </c>
    </row>
  </sheetData>
  <mergeCells count="7">
    <mergeCell ref="H70:K70"/>
    <mergeCell ref="D1:F1"/>
    <mergeCell ref="H1:K1"/>
    <mergeCell ref="M1:V1"/>
    <mergeCell ref="X1:AG1"/>
    <mergeCell ref="H19:K19"/>
    <mergeCell ref="H64:K64"/>
  </mergeCells>
  <hyperlinks>
    <hyperlink ref="A2" location="$D$1" display="Risk Outputs" xr:uid="{95529E7C-3DC1-4879-96D6-71D170C08FA9}"/>
    <hyperlink ref="A3" location="$H$1" display="Simulation Statistics" xr:uid="{58EC29DF-47B6-42F8-A38A-4198ED94CA13}"/>
    <hyperlink ref="A4" location="Percentiles" display="Risk Output Percentiles" xr:uid="{3A360601-3A4E-453B-9F96-BA92B225EDA4}"/>
    <hyperlink ref="A5" location="PercentRank" display="Calculate Percent Rank" xr:uid="{8517690E-9280-40A4-9D29-2246C807356F}"/>
    <hyperlink ref="A6" location="Correlations" display="Correlations" xr:uid="{2A0FE968-80BC-410E-B064-8D81DFCE2B75}"/>
    <hyperlink ref="A7" location="$M$1" display="Output Cumulative Distributions" xr:uid="{5EEFDD12-3A73-4E6C-8F83-FEE2BE5F703C}"/>
    <hyperlink ref="A8" location="$X$1" display="Output Distributions" xr:uid="{A07AF551-7A10-49D7-A1BE-206C56CDF04B}"/>
  </hyperlink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04e8677e-c989-47b9-8619-d83d5a5f6c67}" enabled="0" method="" siteId="{04e8677e-c989-47b9-8619-d83d5a5f6c6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22</vt:i4>
      </vt:variant>
    </vt:vector>
  </HeadingPairs>
  <TitlesOfParts>
    <vt:vector size="26" baseType="lpstr">
      <vt:lpstr>Model</vt:lpstr>
      <vt:lpstr>Assumptions</vt:lpstr>
      <vt:lpstr>XLRisk</vt:lpstr>
      <vt:lpstr>Risk Results 1</vt:lpstr>
      <vt:lpstr>Borrowing_rate</vt:lpstr>
      <vt:lpstr>XLRisk!CalcDataTables</vt:lpstr>
      <vt:lpstr>'Risk Results 1'!Correlations</vt:lpstr>
      <vt:lpstr>Inflation_rate</vt:lpstr>
      <vt:lpstr>'Risk Results 1'!InputResults</vt:lpstr>
      <vt:lpstr>XLRisk!Iterations</vt:lpstr>
      <vt:lpstr>XLRisk!LatinHypercube</vt:lpstr>
      <vt:lpstr>XLRisk!MacroAfter</vt:lpstr>
      <vt:lpstr>XLRisk!MacroAfterSimulation</vt:lpstr>
      <vt:lpstr>XLRisk!MacroBefore</vt:lpstr>
      <vt:lpstr>'Risk Results 1'!OutCumDist</vt:lpstr>
      <vt:lpstr>'Risk Results 1'!OutDist</vt:lpstr>
      <vt:lpstr>'Risk Results 1'!OutputResults</vt:lpstr>
      <vt:lpstr>'Risk Results 1'!Percentiles</vt:lpstr>
      <vt:lpstr>'Risk Results 1'!PercentRank</vt:lpstr>
      <vt:lpstr>Real_interest_rate</vt:lpstr>
      <vt:lpstr>XLRisk!RiskInputs</vt:lpstr>
      <vt:lpstr>XLRisk!RiskOutputs</vt:lpstr>
      <vt:lpstr>XLRisk!ScreenUpdate</vt:lpstr>
      <vt:lpstr>XLRisk!Seed</vt:lpstr>
      <vt:lpstr>'Risk Results 1'!SimStats</vt:lpstr>
      <vt:lpstr>Term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Brydon</dc:creator>
  <cp:lastModifiedBy>Michael Brydon</cp:lastModifiedBy>
  <dcterms:created xsi:type="dcterms:W3CDTF">2025-08-21T19:09:37Z</dcterms:created>
  <dcterms:modified xsi:type="dcterms:W3CDTF">2025-11-18T16:13:25Z</dcterms:modified>
</cp:coreProperties>
</file>