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Ex3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harts/chartEx4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charts/chart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8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Ex5.xml" ContentType="application/vnd.ms-office.chartex+xml"/>
  <Override PartName="/xl/charts/style13.xml" ContentType="application/vnd.ms-office.chartstyle+xml"/>
  <Override PartName="/xl/charts/colors13.xml" ContentType="application/vnd.ms-office.chartcolorstyle+xml"/>
  <Override PartName="/xl/charts/chartEx6.xml" ContentType="application/vnd.ms-office.chartex+xml"/>
  <Override PartName="/xl/charts/style14.xml" ContentType="application/vnd.ms-office.chartstyle+xml"/>
  <Override PartName="/xl/charts/colors14.xml" ContentType="application/vnd.ms-office.chartcolorstyle+xml"/>
  <Override PartName="/xl/charts/chart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1sfu-my.sharepoint.com/personal/mjbrydon_sfu_ca/Documents/Tutorials/BasicAnalytics/MonteCarlo/XLRisk/source/"/>
    </mc:Choice>
  </mc:AlternateContent>
  <xr:revisionPtr revIDLastSave="6220" documentId="11_57C75727997A0448E08CF85D5483D41C04449603" xr6:coauthVersionLast="47" xr6:coauthVersionMax="47" xr10:uidLastSave="{5822D74E-F957-41DC-9A4B-4850871C8A5B}"/>
  <bookViews>
    <workbookView xWindow="53460" yWindow="4692" windowWidth="23040" windowHeight="8784" firstSheet="2" activeTab="8" xr2:uid="{00000000-000D-0000-FFFF-FFFF00000000}"/>
  </bookViews>
  <sheets>
    <sheet name="rsklibSimData" sheetId="6" state="hidden" r:id="rId1"/>
    <sheet name="RiskSerializationData" sheetId="7" state="hidden" r:id="rId2"/>
    <sheet name="Model" sheetId="1" r:id="rId3"/>
    <sheet name="Assumptions" sheetId="9" r:id="rId4"/>
    <sheet name="Correlation" sheetId="8" r:id="rId5"/>
    <sheet name="XLRisk" sheetId="10" r:id="rId6"/>
    <sheet name="Risk Results 1" sheetId="21" r:id="rId7"/>
    <sheet name="Risk Results 2" sheetId="22" r:id="rId8"/>
    <sheet name="Risk Results 3" sheetId="23" r:id="rId9"/>
  </sheets>
  <externalReferences>
    <externalReference r:id="rId10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chart.v1.0" hidden="1">'Risk Results 1'!$F$4:$F$1003</definedName>
    <definedName name="_xlchart.v1.1" hidden="1">'Risk Results 1'!$G$4:$G$1003</definedName>
    <definedName name="_xlchart.v1.2" hidden="1">'Risk Results 2'!$G$4:$G$1003</definedName>
    <definedName name="_xlchart.v1.3" hidden="1">'Risk Results 2'!$F$4:$F$1003</definedName>
    <definedName name="_xlchart.v1.4" hidden="1">'Risk Results 3'!$F$4:$F$1003</definedName>
    <definedName name="_xlchart.v1.5" hidden="1">'Risk Results 3'!$G$4:$G$1003</definedName>
    <definedName name="CalcDataTables" localSheetId="5">XLRisk!$B$6</definedName>
    <definedName name="Correlations" localSheetId="6">'Risk Results 1'!$I$70</definedName>
    <definedName name="Correlations" localSheetId="7">'Risk Results 2'!$I$70</definedName>
    <definedName name="Correlations" localSheetId="8">'Risk Results 3'!$I$70</definedName>
    <definedName name="Default_std_dev">Assumptions!$B$2</definedName>
    <definedName name="InputResults" localSheetId="6">'Risk Results 1'!$C$4</definedName>
    <definedName name="InputResults" localSheetId="7">'Risk Results 2'!$C$4</definedName>
    <definedName name="InputResults" localSheetId="8">'Risk Results 3'!$C$4</definedName>
    <definedName name="Iterations" localSheetId="5">XLRisk!$B$4</definedName>
    <definedName name="LatinHypercube" localSheetId="5">XLRisk!$B$5</definedName>
    <definedName name="MacroAfter" localSheetId="5">XLRisk!$B$11</definedName>
    <definedName name="MacroAfterSimulation" localSheetId="5">XLRisk!$B$12</definedName>
    <definedName name="MacroBefore" localSheetId="5">XLRisk!$B$10</definedName>
    <definedName name="Mean_default_rate">Assumptions!$B$1</definedName>
    <definedName name="NewMatrix1">Model!#REF!</definedName>
    <definedName name="OutCumDist" localSheetId="6">'Risk Results 1'!$M$3</definedName>
    <definedName name="OutCumDist" localSheetId="7">'Risk Results 2'!$M$3</definedName>
    <definedName name="OutCumDist" localSheetId="8">'Risk Results 3'!$M$3</definedName>
    <definedName name="OutDist" localSheetId="6">'Risk Results 1'!$X$3</definedName>
    <definedName name="OutDist" localSheetId="7">'Risk Results 2'!$X$3</definedName>
    <definedName name="OutDist" localSheetId="8">'Risk Results 3'!$X$3</definedName>
    <definedName name="OutputResults" localSheetId="6">'Risk Results 1'!$F$4</definedName>
    <definedName name="OutputResults" localSheetId="7">'Risk Results 2'!$F$4</definedName>
    <definedName name="OutputResults" localSheetId="8">'Risk Results 3'!$F$4</definedName>
    <definedName name="Pal_Workbook_GUID" hidden="1">"LRGAYNQLC2S99HBI477NZ2IA"</definedName>
    <definedName name="Percentiles" localSheetId="6">'Risk Results 1'!$I$22:$K$62</definedName>
    <definedName name="Percentiles" localSheetId="7">'Risk Results 2'!$I$22:$K$62</definedName>
    <definedName name="Percentiles" localSheetId="8">'Risk Results 3'!$I$22:$K$62</definedName>
    <definedName name="PercentRank" localSheetId="6">'Risk Results 1'!$I$64</definedName>
    <definedName name="PercentRank" localSheetId="7">'Risk Results 2'!$I$64</definedName>
    <definedName name="PercentRank" localSheetId="8">'Risk Results 3'!$I$64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Inputs" localSheetId="5">XLRisk!$D$3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Outputs" localSheetId="5">XLRisk!$G$3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creenUpdate" localSheetId="5">XLRisk!$B$3</definedName>
    <definedName name="Seed" localSheetId="5">XLRisk!$B$2</definedName>
    <definedName name="SimStats" localSheetId="6">'Risk Results 1'!$I$4</definedName>
    <definedName name="SimStats" localSheetId="7">'Risk Results 2'!$I$4</definedName>
    <definedName name="SimStats" localSheetId="8">'Risk Results 3'!$I$4</definedName>
    <definedName name="Tornado" localSheetId="6">'Risk Results 1'!$AI$3</definedName>
    <definedName name="Tornado" localSheetId="7">'Risk Results 2'!$AI$3</definedName>
    <definedName name="Tornado" localSheetId="8">'Risk Results 3'!$AI$3</definedName>
    <definedName name="TornadoX" localSheetId="6">INDIRECT('Risk Results 1'!$AI$9)</definedName>
    <definedName name="TornadoX" localSheetId="7">INDIRECT('Risk Results 2'!$AI$9)</definedName>
    <definedName name="TornadoX" localSheetId="8">INDIRECT('Risk Results 3'!$AI$9)</definedName>
    <definedName name="TornadoX">INDIRECT(#REF!)</definedName>
    <definedName name="TornadoY" localSheetId="6">OFFSET(INDIRECT('Risk Results 1'!$AI$9),0,'Risk Results 1'!$AI$5)</definedName>
    <definedName name="TornadoY" localSheetId="7">OFFSET(INDIRECT('Risk Results 2'!$AI$9),0,'Risk Results 2'!$AI$5)</definedName>
    <definedName name="TornadoY" localSheetId="8">OFFSET(INDIRECT('Risk Results 3'!$AI$9),0,'Risk Results 3'!$AI$5)</definedName>
    <definedName name="TornadoY">OFFSET(INDIRECT(#REF!),0,#REF!)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23" l="1"/>
  <c r="AI8" i="23" s="1"/>
  <c r="AI5" i="23"/>
  <c r="AT2" i="23" s="1"/>
  <c r="AJ4" i="23"/>
  <c r="AI6" i="23" s="1"/>
  <c r="K75" i="23"/>
  <c r="J74" i="23"/>
  <c r="J73" i="23"/>
  <c r="K68" i="23"/>
  <c r="J68" i="23"/>
  <c r="J24" i="23"/>
  <c r="K24" i="23"/>
  <c r="K62" i="23"/>
  <c r="J62" i="23"/>
  <c r="K61" i="23"/>
  <c r="J61" i="23"/>
  <c r="K60" i="23"/>
  <c r="J60" i="23"/>
  <c r="K59" i="23"/>
  <c r="J59" i="23"/>
  <c r="K58" i="23"/>
  <c r="J58" i="23"/>
  <c r="K57" i="23"/>
  <c r="J57" i="23"/>
  <c r="K56" i="23"/>
  <c r="J56" i="23"/>
  <c r="K55" i="23"/>
  <c r="J55" i="23"/>
  <c r="K54" i="23"/>
  <c r="J54" i="23"/>
  <c r="K53" i="23"/>
  <c r="J53" i="23"/>
  <c r="K52" i="23"/>
  <c r="J52" i="23"/>
  <c r="K51" i="23"/>
  <c r="J51" i="23"/>
  <c r="K50" i="23"/>
  <c r="J50" i="23"/>
  <c r="K49" i="23"/>
  <c r="J49" i="23"/>
  <c r="K48" i="23"/>
  <c r="J48" i="23"/>
  <c r="K47" i="23"/>
  <c r="J47" i="23"/>
  <c r="K46" i="23"/>
  <c r="J46" i="23"/>
  <c r="K45" i="23"/>
  <c r="J45" i="23"/>
  <c r="K44" i="23"/>
  <c r="J44" i="23"/>
  <c r="K43" i="23"/>
  <c r="J43" i="23"/>
  <c r="K42" i="23"/>
  <c r="J42" i="23"/>
  <c r="K41" i="23"/>
  <c r="J41" i="23"/>
  <c r="K40" i="23"/>
  <c r="J40" i="23"/>
  <c r="K39" i="23"/>
  <c r="J39" i="23"/>
  <c r="K38" i="23"/>
  <c r="J38" i="23"/>
  <c r="K37" i="23"/>
  <c r="J37" i="23"/>
  <c r="K36" i="23"/>
  <c r="J36" i="23"/>
  <c r="K35" i="23"/>
  <c r="J35" i="23"/>
  <c r="K34" i="23"/>
  <c r="J34" i="23"/>
  <c r="K33" i="23"/>
  <c r="J33" i="23"/>
  <c r="K32" i="23"/>
  <c r="J32" i="23"/>
  <c r="K31" i="23"/>
  <c r="J31" i="23"/>
  <c r="K30" i="23"/>
  <c r="J30" i="23"/>
  <c r="K29" i="23"/>
  <c r="J29" i="23"/>
  <c r="K28" i="23"/>
  <c r="J28" i="23"/>
  <c r="K27" i="23"/>
  <c r="J27" i="23"/>
  <c r="K26" i="23"/>
  <c r="J26" i="23"/>
  <c r="K25" i="23"/>
  <c r="J25" i="23"/>
  <c r="K23" i="23"/>
  <c r="J23" i="23"/>
  <c r="K22" i="23"/>
  <c r="J22" i="23"/>
  <c r="K4" i="23"/>
  <c r="K5" i="23"/>
  <c r="K6" i="23"/>
  <c r="K7" i="23"/>
  <c r="K16" i="23" s="1"/>
  <c r="K8" i="23"/>
  <c r="K9" i="23"/>
  <c r="K10" i="23"/>
  <c r="K11" i="23"/>
  <c r="K13" i="23" s="1"/>
  <c r="K12" i="23"/>
  <c r="K14" i="23"/>
  <c r="K15" i="23"/>
  <c r="J15" i="23" a="1"/>
  <c r="J15" i="23" s="1"/>
  <c r="J14" i="23"/>
  <c r="J12" i="23"/>
  <c r="J11" i="23"/>
  <c r="J10" i="23"/>
  <c r="J9" i="23"/>
  <c r="J8" i="23"/>
  <c r="J7" i="23"/>
  <c r="J6" i="23"/>
  <c r="J5" i="23"/>
  <c r="J4" i="23"/>
  <c r="AI7" i="22"/>
  <c r="AI8" i="22" s="1"/>
  <c r="AI5" i="22"/>
  <c r="AT2" i="22" s="1"/>
  <c r="AJ4" i="22"/>
  <c r="AI6" i="22" s="1"/>
  <c r="K75" i="22"/>
  <c r="J74" i="22"/>
  <c r="J73" i="22"/>
  <c r="K68" i="22"/>
  <c r="J68" i="22"/>
  <c r="J24" i="22"/>
  <c r="K24" i="22"/>
  <c r="K62" i="22"/>
  <c r="J62" i="22"/>
  <c r="K61" i="22"/>
  <c r="J61" i="22"/>
  <c r="K60" i="22"/>
  <c r="J60" i="22"/>
  <c r="K59" i="22"/>
  <c r="J59" i="22"/>
  <c r="K58" i="22"/>
  <c r="J58" i="22"/>
  <c r="K57" i="22"/>
  <c r="J57" i="22"/>
  <c r="K56" i="22"/>
  <c r="J56" i="22"/>
  <c r="K55" i="22"/>
  <c r="J55" i="22"/>
  <c r="K54" i="22"/>
  <c r="J54" i="22"/>
  <c r="K53" i="22"/>
  <c r="J53" i="22"/>
  <c r="K52" i="22"/>
  <c r="J52" i="22"/>
  <c r="K51" i="22"/>
  <c r="J51" i="22"/>
  <c r="K50" i="22"/>
  <c r="J50" i="22"/>
  <c r="K49" i="22"/>
  <c r="J49" i="22"/>
  <c r="K48" i="22"/>
  <c r="J48" i="22"/>
  <c r="K47" i="22"/>
  <c r="J47" i="22"/>
  <c r="K46" i="22"/>
  <c r="J46" i="22"/>
  <c r="K45" i="22"/>
  <c r="J45" i="22"/>
  <c r="K44" i="22"/>
  <c r="J44" i="22"/>
  <c r="K43" i="22"/>
  <c r="J43" i="22"/>
  <c r="K42" i="22"/>
  <c r="J42" i="22"/>
  <c r="K41" i="22"/>
  <c r="J41" i="22"/>
  <c r="K40" i="22"/>
  <c r="J40" i="22"/>
  <c r="K39" i="22"/>
  <c r="J39" i="22"/>
  <c r="K38" i="22"/>
  <c r="J38" i="22"/>
  <c r="K37" i="22"/>
  <c r="J37" i="22"/>
  <c r="K36" i="22"/>
  <c r="J36" i="22"/>
  <c r="K35" i="22"/>
  <c r="J35" i="22"/>
  <c r="K34" i="22"/>
  <c r="J34" i="22"/>
  <c r="K33" i="22"/>
  <c r="J33" i="22"/>
  <c r="K32" i="22"/>
  <c r="J32" i="22"/>
  <c r="K31" i="22"/>
  <c r="J31" i="22"/>
  <c r="K30" i="22"/>
  <c r="J30" i="22"/>
  <c r="K29" i="22"/>
  <c r="J29" i="22"/>
  <c r="K28" i="22"/>
  <c r="J28" i="22"/>
  <c r="K27" i="22"/>
  <c r="J27" i="22"/>
  <c r="K26" i="22"/>
  <c r="J26" i="22"/>
  <c r="K25" i="22"/>
  <c r="J25" i="22"/>
  <c r="K23" i="22"/>
  <c r="J23" i="22"/>
  <c r="K22" i="22"/>
  <c r="J22" i="22"/>
  <c r="K4" i="22"/>
  <c r="K5" i="22"/>
  <c r="K6" i="22"/>
  <c r="K7" i="22"/>
  <c r="K16" i="22" s="1"/>
  <c r="K8" i="22"/>
  <c r="K9" i="22"/>
  <c r="K10" i="22"/>
  <c r="K11" i="22"/>
  <c r="K12" i="22"/>
  <c r="K14" i="22"/>
  <c r="K15" i="22"/>
  <c r="J15" i="22" a="1"/>
  <c r="J15" i="22" s="1"/>
  <c r="J14" i="22"/>
  <c r="J12" i="22"/>
  <c r="J11" i="22"/>
  <c r="J10" i="22"/>
  <c r="J9" i="22"/>
  <c r="J8" i="22"/>
  <c r="J7" i="22"/>
  <c r="J6" i="22"/>
  <c r="J5" i="22"/>
  <c r="J4" i="22"/>
  <c r="AI7" i="21"/>
  <c r="AI8" i="21" s="1"/>
  <c r="AI5" i="21"/>
  <c r="AT2" i="21" s="1"/>
  <c r="AJ4" i="21"/>
  <c r="AI6" i="21" s="1"/>
  <c r="K75" i="21"/>
  <c r="J74" i="21"/>
  <c r="J73" i="21"/>
  <c r="K68" i="21"/>
  <c r="J68" i="21"/>
  <c r="J24" i="21"/>
  <c r="K24" i="21"/>
  <c r="K62" i="21"/>
  <c r="J62" i="21"/>
  <c r="K61" i="21"/>
  <c r="J61" i="21"/>
  <c r="K60" i="21"/>
  <c r="J60" i="21"/>
  <c r="K59" i="21"/>
  <c r="J59" i="21"/>
  <c r="K58" i="21"/>
  <c r="J58" i="21"/>
  <c r="K57" i="21"/>
  <c r="J57" i="21"/>
  <c r="K56" i="21"/>
  <c r="J56" i="21"/>
  <c r="K55" i="21"/>
  <c r="J55" i="21"/>
  <c r="K54" i="21"/>
  <c r="J54" i="21"/>
  <c r="K53" i="21"/>
  <c r="J53" i="21"/>
  <c r="K52" i="21"/>
  <c r="J52" i="21"/>
  <c r="K51" i="21"/>
  <c r="J51" i="21"/>
  <c r="K50" i="21"/>
  <c r="J50" i="21"/>
  <c r="K49" i="21"/>
  <c r="J49" i="21"/>
  <c r="K48" i="21"/>
  <c r="J48" i="21"/>
  <c r="K47" i="21"/>
  <c r="J47" i="21"/>
  <c r="K46" i="21"/>
  <c r="J46" i="21"/>
  <c r="K45" i="21"/>
  <c r="J45" i="21"/>
  <c r="K44" i="21"/>
  <c r="J44" i="21"/>
  <c r="K43" i="21"/>
  <c r="J43" i="21"/>
  <c r="K42" i="21"/>
  <c r="J42" i="21"/>
  <c r="K41" i="21"/>
  <c r="J41" i="21"/>
  <c r="K40" i="21"/>
  <c r="J40" i="21"/>
  <c r="K39" i="21"/>
  <c r="J39" i="21"/>
  <c r="K38" i="21"/>
  <c r="J38" i="21"/>
  <c r="K37" i="21"/>
  <c r="J37" i="21"/>
  <c r="K36" i="21"/>
  <c r="J36" i="21"/>
  <c r="K35" i="21"/>
  <c r="J35" i="21"/>
  <c r="K34" i="21"/>
  <c r="J34" i="21"/>
  <c r="K33" i="21"/>
  <c r="J33" i="21"/>
  <c r="K32" i="21"/>
  <c r="J32" i="21"/>
  <c r="K31" i="21"/>
  <c r="J31" i="21"/>
  <c r="K30" i="21"/>
  <c r="J30" i="21"/>
  <c r="K29" i="21"/>
  <c r="J29" i="21"/>
  <c r="K28" i="21"/>
  <c r="J28" i="21"/>
  <c r="K27" i="21"/>
  <c r="J27" i="21"/>
  <c r="K26" i="21"/>
  <c r="J26" i="21"/>
  <c r="K25" i="21"/>
  <c r="J25" i="21"/>
  <c r="K23" i="21"/>
  <c r="J23" i="21"/>
  <c r="K22" i="21"/>
  <c r="J22" i="21"/>
  <c r="K4" i="21"/>
  <c r="K5" i="21"/>
  <c r="K6" i="21"/>
  <c r="K7" i="21"/>
  <c r="K8" i="21"/>
  <c r="K9" i="21"/>
  <c r="K10" i="21"/>
  <c r="K11" i="21"/>
  <c r="K12" i="21"/>
  <c r="K14" i="21"/>
  <c r="K15" i="21"/>
  <c r="J15" i="21" a="1"/>
  <c r="J15" i="21" s="1"/>
  <c r="J14" i="21"/>
  <c r="J12" i="21"/>
  <c r="J11" i="21"/>
  <c r="J10" i="21"/>
  <c r="J9" i="21"/>
  <c r="J8" i="21"/>
  <c r="J7" i="21"/>
  <c r="J6" i="21"/>
  <c r="J5" i="21"/>
  <c r="J4" i="21"/>
  <c r="AT5" i="23" a="1"/>
  <c r="E4" i="1"/>
  <c r="C4" i="1"/>
  <c r="B4" i="1"/>
  <c r="J13" i="23" l="1"/>
  <c r="AT6" i="23"/>
  <c r="AU6" i="23"/>
  <c r="AV6" i="23"/>
  <c r="AU7" i="23"/>
  <c r="AT7" i="23"/>
  <c r="AT5" i="23"/>
  <c r="AV7" i="23"/>
  <c r="AU5" i="23"/>
  <c r="AV5" i="23"/>
  <c r="AI9" i="23"/>
  <c r="K17" i="23"/>
  <c r="J17" i="23"/>
  <c r="J13" i="22"/>
  <c r="J16" i="23"/>
  <c r="K13" i="22"/>
  <c r="J17" i="22"/>
  <c r="K17" i="22"/>
  <c r="J16" i="22"/>
  <c r="K16" i="21"/>
  <c r="K13" i="21"/>
  <c r="J13" i="21"/>
  <c r="J17" i="21"/>
  <c r="K17" i="21"/>
  <c r="J16" i="21"/>
  <c r="AN4" i="7"/>
  <c r="AN3" i="7"/>
  <c r="AT5" i="22" a="1"/>
  <c r="AT5" i="21" a="1"/>
  <c r="AT6" i="22" l="1"/>
  <c r="AU6" i="22"/>
  <c r="AV6" i="22"/>
  <c r="AT7" i="22"/>
  <c r="AU7" i="22"/>
  <c r="AT5" i="22"/>
  <c r="AV7" i="22"/>
  <c r="AU5" i="22"/>
  <c r="AI9" i="22" s="1"/>
  <c r="AV5" i="22"/>
  <c r="AT6" i="21"/>
  <c r="AU6" i="21"/>
  <c r="AV6" i="21"/>
  <c r="AT7" i="21"/>
  <c r="AU7" i="21"/>
  <c r="AT5" i="21"/>
  <c r="AV7" i="21"/>
  <c r="AU5" i="21"/>
  <c r="AV5" i="21"/>
  <c r="E5" i="1"/>
  <c r="E6" i="1" s="1"/>
  <c r="C5" i="1"/>
  <c r="B5" i="1"/>
  <c r="AI9" i="21" l="1"/>
  <c r="B6" i="1"/>
  <c r="A3" i="7" s="1"/>
  <c r="AG3" i="7" l="1"/>
</calcChain>
</file>

<file path=xl/sharedStrings.xml><?xml version="1.0" encoding="utf-8"?>
<sst xmlns="http://schemas.openxmlformats.org/spreadsheetml/2006/main" count="272" uniqueCount="76">
  <si>
    <t>Region 1</t>
  </si>
  <si>
    <t>Region 2</t>
  </si>
  <si>
    <t>Number of mortgages</t>
  </si>
  <si>
    <t>Default rate</t>
  </si>
  <si>
    <t>Defaults</t>
  </si>
  <si>
    <t>One region</t>
  </si>
  <si>
    <t>Alternative 1</t>
  </si>
  <si>
    <t>Alternative 2</t>
  </si>
  <si>
    <t>Total</t>
  </si>
  <si>
    <t>1b4c60c1a73047118988c4068ecb3272_x0004__x0005_ÐÏ_x0011_à¡±_x001A_á_x0004__x0004__x0004__x0004__x0004__x0004__x0004__x0004__x0004__x0004__x0004__x0004__x0004__x0004__x0004__x0004_&gt;_x0004__x0003__x0004_þÿ	_x0004__x0006__x0004__x0004__x0004__x0004__x0004__x0004__x0004__x0004__x0004__x0004__x0004__x0002__x0004__x0004__x0004__x0001__x0004__x0004__x0004__x0004__x0004__x0004__x0004__x0004__x0010__x0004__x0004__x0002__x0004__x0004__x0004__x0001__x0004__x0004__x0004_þÿÿÿ_x0004__x0004__x0004__x0004__x0004__x0004__x0004__x0004_q_x0004__x0004__x0004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ýÿÿÿþÿÿÿþÿÿÿ_x0014__x0001__x0001__x0001__x0005__x0001__x0001__x0001__x0006__x0001__x0001__x0001__x0007__x0001__x0001__x0001__x0008__x0001__x0001__x0001_	_x0001__x0001__x0001__x0002__x0001__x0001__x0001__x000B__x0001__x0001__x0001__x000C__x0001__x0001__x0001__x000D__x0001__x0001__x0001__x000E__x0001__x0001__x0001__x000F__x0001__x0001__x0001__x0010__x0001__x0001__x0001__x0011__x0001__x0001__x0001__x0012__x0001__x0001__x0001__x0013__x0001__x0001__x0001__x0003__x0001__x0001__x0001__x0015__x0001__x0001__x0001__x0016__x0001__x0001__x0001__x0017__x0001__x0001__x0001__x0018__x0001__x0001__x0001__x0019__x0001__x0001__x0001__x001A__x0001__x0001__x0001__x001B__x0001__x0001__x0001__x001C__x0001__x0001__x0001__x001D__x0001__x0001__x0001__x001E__x0001__x0001__x0001__x001F__x0001__x0001__x0001_ _x0001__x0001__x0001_!_x0001__x0001__x0001_"_x0001__x0001__x0001_#_x0001__x0001__x0001_$_x0001__x0001__x0001_%_x0001__x0001__x0001_&amp;_x0001__x0001__x0001_'_x0001__x0001__x0001_(_x0001__x0001__x0001_)_x0001__x0001__x0001_*_x0001__x0001__x0001_+_x0001__x0001__x0001_,_x0001__x0001__x0001_-_x0001__x0001__x0001_._x0001__x0001__x0001_/_x0001__x0001__x0001_0_x0001__x0001__x0001_1_x0001__x0001__x0001_2_x0001__x0001__x0001_3_x0001__x0001__x0001_4_x0001__x0001__x0001_5_x0001__x0001__x0001_6_x0001__x0001__x0001_7_x0001__x0001__x0001_8_x0001__x0001__x0001_9_x0001__x0001__x0001_:_x0001__x0001__x0001_;_x0001__x0001__x0001_&lt;_x0001__x0001__x0001_=_x0001__x0001__x0001__x0001__x0002_&gt;_x0001__x0001__x0001_?_x0001__x0001__x0001_@_x0001__x0001__x0001_A_x0001__x0001__x0001_B_x0001__x0001__x0001_C_x0001__x0001__x0001_D_x0001__x0001__x0001_E_x0001__x0001__x0001_F_x0001__x0001__x0001_G_x0001__x0001__x0001_H_x0001__x0001__x0001_I_x0001__x0001__x0001_J_x0001__x0001__x0001_K_x0001__x0001__x0001_L_x0001__x0001__x0001_M_x0001__x0001__x0001_N_x0001__x0001__x0001_O_x0001__x0001__x0001_P_x0001__x0001__x0001_Q_x0001__x0001__x0001_R_x0001__x0001__x0001_S_x0001__x0001__x0001_T_x0001__x0001__x0001_U_x0001__x0001__x0001_V_x0001__x0001__x0001_W_x0001__x0001__x0001_X_x0001__x0001__x0001_Y_x0001__x0001__x0001_Z_x0001__x0001__x0001_[_x0001__x0001__x0001_\_x0001__x0001__x0001_]_x0001__x0001__x0001_^_x0001__x0001__x0001___x0001__x0001__x0001_`_x0001__x0001__x0001_a_x0001__x0001__x0001_b_x0001__x0001__x0001_c_x0001__x0001__x0001_d_x0001__x0001__x0001_e_x0001__x0001__x0001_f_x0001__x0001__x0001_g_x0001__x0001__x0001_h_x0001__x0001__x0001_i_x0001__x0001__x0001_j_x0001__x0001__x0001_k_x0001__x0001__x0001_l_x0001__x0001__x0001_m_x0001__x0001__x0001_n_x0001__x0001__x0001_o_x0001__x0001__x0001_p_x0001__x0001__x0001_r_x0001__x0001__x0001_ýÿÿÿs_x0001__x0001__x0001_t_x0001__x0001__x0001_u_x0001__x0001__x0001_v_x0001__x0001__x0001_w_x0001__x0001__x0001_x_x0001__x0001__x0001_y_x0001__x0001__x0001_z_x0001__x0001__x0001_{_x0001__x0001__x0001_|_x0001__x0001__x0001__x0003__x0004_}_x0003__x0003__x0003_~_x0003__x0003__x0003__x0003__x0003__x0003__x0003__x0003__x0003_R_x0003_o_x0003_o_x0003_t_x0003_ _x0003_E_x0003_n_x0003_t_x0003_r_x0003_y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0016__x0003__x0005__x0003_ÿÿÿÿÿÿÿÿ_x0001__x0003__x0003__x0003__x0003__x0003__x0003__x0003__x0003__x0003__x0003__x0003__x0003__x0003__x0003__x0003__x0003__x0003__x0003__x0003__x0003__x0003__x0003__x0003__x0003__x0003__x0003__x0003__x0003__x0003__x0003__x0003_ &amp;º§²äÏ_x0001_þÿÿÿ_x0003__x0003__x0003__x0003__x0003__x0003__x0003__x0003_R_x0003_S_x0003_K_x0003_L_x0003_I_x0003_B_x0003_ _x0003_D_x0003_a_x0003_t_x0003_a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0018__x0003__x0002__x0001_ÿÿÿÿÿÿÿÿÿÿÿÿ_x0003__x0003__x0003__x0003__x0003__x0003__x0003__x0003__x0003__x0003__x0003__x0003__x0003__x0003__x0003__x0003__x0003__x0003__x0003__x0003__x0003__x0003__x0003__x0003__x0003__x0003__x0003__x0003__x0002__x0003__x0002__x0002__x0002__x0002__x0002__x0002__x0002__x0002__x0004__x0002__x0002__x0002_0I_x0001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ÿÿÿÿÿÿÿÿÿÿÿÿ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_x0002_ÿÿÿÿÿÿÿÿÿÿÿÿ_x0002__x0002__x0002__x0002__x0002__x0002__x0002__x0002__x0002__x0002__x0002__x0002__x0002__x0002__x0002__x0002__x0002__x0002__x0002__x0002__x0002__x0002__x0002__x0002__x0001__x0002__x0001__x0001__x0001__x0001__x0001__x0001__x0001__x0001__x0001__x0001__x0001__x0001__x0001__x0001__x0001__x0001__x0001__x0001__x0001__x0001__x0001__x0001__x0001__x0001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0003_ÿÿÿÿÿÿÿÿÿÿÿÿÿÿÿÿÿÿÿÿÿÿÿÿÿÿÿÿÿÿÿÿnC_x000E_W_x000B_©?ò1Rr_x0003_¨?mÅyÒ§?P8hçÄ¤?{·"k;¦?(ÄQþ?ðå&lt;C3à£?PÕ_x0014_Ú§?ÿÀ3¥å¬?¾Ô,B0¦?¬n_x000B_î1°?äx6o!°?_x0002_ÞgVgñ¨?k÷!_l¨?_x0012_j,A&amp;«?.ë_x001C_ß¾Ò«?¸_x0003_¸=_x0001_±?ñH}f¹_x001B_¨?ö_x0006_Ã¬ìã¤?Çàç_x0019_êÑ¥?(yM[rm¯?úÎëàñ}ª?®Ø7_x0007_Á(¨?¨óý­'Ñ°?¬oËaÏ¡?¶Óªáª?&lt;Ä[-¢?G§_x0016__x0001__x0002_ÙÏ¥?_x0018_¸¯SVÝ¬?âð»««_x0016_¥?)_x001D_3	£?*ß_x0011_a_x0004_®?¾_x0003_é¬?ÿì_x0005_ÆP«?Lu_x0003_Í\_x001D_?_x0003__x0002_Õ)Ç¬?NAÇ­t©?8_x0015_Ï÷L9¦?atgC×[°?Kr+qZt¯?¯¢£~_x001B_£?q1_x000F_²j¢?xôDô_x000B_ª?dvð ?÷_x0012_ðª?_x0008_I_x0011_lÓ¬?_x0019_`}|¢?[K|_x0008_ÊÕ­?`·¶kh¨?$©?_x001D_Iý©?f/h_x0019_î¥?#J_x0004__x0005_©?||Qà²Ð¨?ÐÓâ_x0017_¯??ê,·¡«?_x0006_´ü	¤?ø`ÚÜït®?_x001D__x0017_Ï}¡?7i¨_x0017__x0005__x001F_©?_x0005__x0006__x0005_Kwý»²?95&amp;|§?QhU=W¬?$®bà¨?%A_x001E_6§?_x0001__x0005__x0005_,_x001C_8T._x001C_8T_x0001__x0005__x0005__x0005__x0001__x0005__x0005__x0005_è_x0003__x0005__x0005_è_x0003__x0005__x0005_è_x0003__x0005__x0005__x0003__x0005__x0005__x0005__x0002__x0005__x0005__x0005__x0007__x0005__x0005__x0005__x0005__x0005__x0005__x0005__x0007__x0005__x0005__x0005__x0003__x0005__x0005__x0005_sÔ18_x0001__x0005__x0005__x0005__x0005__x0005__x0005__x0005__x0005__x0005__x0005__x0005__x0007_	ú_x0006_¯?&lt;÷_x0003_ðE#¢?G2¨^;¨?èD0=5æ ?ÕÒ:÷!ã¥?Ó ïb°?Ë¨¬Ì¤?_x001C_&gt;úõ°!©?È0­@Ï°?_x0010_ÞÏê_x0002_ ?W`W_x0004_ÛP©?ï²~1ª?²O"Àd¨??	;W|_x000C_±?_x001B_ìp_x000D_¯?`Áä_x000B_âÇ¤? ¨Ç.á&gt;¯?_x001B__x001B_h"_x0001__x0003_p©?éô0~Ð©?¿_x001C_.§_x0017_{¨?iKp­µ?Ü&amp;	B_x0017_Ú¤?õ}_x001E_~¸±?²K²³Û¥?b_x0006_5Ó!Ú¦?MÖä$¡?ÍÎRªåÕ ?m§tñ«?³_x0002_Sc­?%Z³_x001C_e»¨?@_x001E_Àöø¤?êÈ_x0019_»S©?þ$_x0006_1_x001A_Ä¨?wC(FJ²?Jí'®ý«?";'©S¦?Ê*¤?Äa{_x0001_a_x0002_°?_x0016_íGØje¡?YôáéA¯?Xjîx¨?%¢:¬Q¬?&gt;G6¾ª?X	)®Ø§?ÀÀ\K¨?_x0008_Ì(V¯?`j&amp;¸òw§?"ÆÖñ~¡?w¦'8_x000F_«?_x0001__x0005_ô·SæÂÛ­?°ßWef ¬?uô×@_x001A_E«?_x001A_)yÄ_x001C_ª?_x0002_Æó2¦?á[_x000D__x0002_xÝ§?¼T=áY¬?ÔT_x000B_F¬?Ü¬¨ÔoÐª?ëº_x0007_ä²?O÷«yiÞ©?XS*{ü¥?ÿc_x0003_ì_x0005_6°?Ðr_x0012__x0016_º¡?mT_x000F_]&gt;¬?/Á_x001F_ZùÄ¤?!¿¡ ±?@:ãC¸M¥?_x0015_©Ø}û¬?Õà~_x0002_S(©?º_x001B_F_x0015_µª?»»â_x0010_á§?r@Xh¨?L_x0016_Îa¬?Ø]K_x0015_Ê_x0007_¤?k_x0005_R_x0010_¿?ºÕ_x0004_ú_x0006_¬?vx_x0002_$R¥?a_x0008_Z°_x000B_Ê©?»_x0005_ÈÃë©?-_x0003_Ô®?no#_x0001__x0004_8§?_x0014_"¹S;ßª??_x000C_ôIg9©?8_x0003_ÞRüª?mÁzy_x0003_R¨?£Qh´w¤?¦CM_x0005_Si¦?¦C:_x001A_3L®?Ró(z¡?KàÔ&amp;~_x0002_¦?·%èi»°?*52«_x001C_Ç§?Óz 9ZÁ®?TP{9¢?æ/æ!S©?+ª_x000E_~8n¤?Â_x0015_¬!~¥?Ál?O®?_x0008_©B_x001E_?¨:DËu¦?N~YT.§?×ÏÒNw­?¨³Ò?ø¦?ð·ÑK³«?_x001C_8ªiõ×ª?;6ÄÑ¤a¨?`b_x001C_#v¬?èáq\¬_x0003_£?*ï9Ã'¬?óÓQ_x0004_"­?_x000B_çãÇf¯¦?n\ódvãª?_x0003__x0004_¨Ýöràv¥?²gSGÎ ¥?Ìß_x0012__x0006_l&lt;°?p.ÒåÅ«?¹+äk&gt;:²?{}_x001F__x0002_y°?¶4x}_x0008_¼¥?Ã	Ü|_x001C_y±?aÎMþ«?	s.Åt&lt;®?BÃE}ì¦?P=hò_x0014_®?ø]Ð'èÑ¦?[Ú_x0011_Ðà§¨?] _x001C__x0011_ÇF­?ìAU¡_x0001_Æ­?ÌÑîJíîª?hJ_x0004_¥¢Û«?kI÷E_x000E_S£?T_x000E_$Í_x0002_P±?&lt;-HoV§?Éàµ©áÞ©?T_x0004_2!"Uª?:þØ¾²ø­?,©Výð§?L¾_x0019_7t±?Ïkp­?)wk§À?ÛøÜo_x001C_Âª?_x0005_³H_x001A_l`§?_x000B__x000B_c¤A£?_x0002_c_x0004__x0006__x0007_2N¢?3ü_x0017_÷2±?_x000E_0ÓÏ²?Å­ 'O$¯?Ðç¢ô¶§?_.£+U°?4Z_x000F_÷q¯¤?_x0018_ZÓÕjá¦?|_x001D__x0010_»¹_x0011_°?cðAk\ú¥?xo_x0004_ò7£?,_x000C__x0002_Gy¹­?Þ_x0011_{ à«?ªÝûê±?C}GX`_x001C_°?¨_x0006_	T=,ª?Pß_x0016_v#ÿ¡?_x000B_Ñ4yZ~«?0U±Â°?vßÛ_x0012_58®?AþØ{,°?Ã]×ÓÊ_x0001_ª? ì,D¡­?_x001A_Ó`¤?ËÄ'yE¨?O±l}Ó«?_x0016_b_x001B_Ú_x0001_¤?O.¨K­?_x0005_î¢O¢³?ú_x0018_øKK¾­?PN_x0003_Fâß£?­ÁlÇü÷«?_x0001__x0002_ïzQÄ$_x0013_£?Xÿ8¯§?ö_sóÑ©?-è_x0011_·Ín¨?;¤õüÝ_x000C_§?õ_x0003_k6_x001E_Ü°?_x001A_.'ññ=¨?fÓ_x0014__x0010_°?zâuj©?_x000D_| B5©?_x0008_-øÑp¬?¡¿Ù_$¬?*_x0013__x0004_F=¡?ö5F¶ÁÂ­?vÛHÆ_x0003_Ý¢?¡ê®é7?}Õ¨&lt;_x0005_§¥?7M\ã¸¦?Ç_x000D_31_x0019_±?yX)¾áÉ«?¯¸ñöÁ=©?c_x000F_ÐÝW®?~_x0001_5þ°?_x0010_ÕÉsnî¬?.Ã_x0001_· ü§?¡³·ü.©?_x0016__×Ç]§?ö_x0012_ÁË®¥?EC²÷¨ò¦?öìß4k±®?§î,wÌ¬?_x001A_ñ/_x0001__x0002_ý©?ßæc¶=×®?Y_x001D_%Q/«? ²c_x001D_lã¯?WF_x0013_0Ía®?_x000B__(7_x0016__x0011_©?h¸_x001A_ùª¡?×i#§?&gt;Ë]= g®?ý-6î©¢?_x000C__x0015_Ósµ¦¦?±f×Üe9?õq_x0019_¦?ô[¡õÉª?ôôe¡A_x0011_§?):o~ì«?»ýÉÜh®?_x0016_Ú×4¤?®8ÙG}_x0016_°? ¤ôMq«?vyÐÓòÌ¦?%m&amp;â_x0013_Ôª?¨ïëtË¢?%¬çO1â±?úÔr_x0006_]d¥?Ü(NPç\®?_x0005_JCE¤¥?~{¢¦?ð&amp;Ó0ý5¤?ÅáÎ¶9è§?\ê©÷±_x0017_ ?W-ùëò	¦?_x0004__x0006_sÆ|Ç_x0013_¬?_x0004_492?/&lt;!_x000B_·?eû÷_x000C_ª%¥?W¥_x0001_^¡¦?þqe«;¬?Þu@ýS¥?ÂìYÑÁ£?:_x000F_säuª?_x0011__x0002_co_x0007_¢?/äúY©?ÚkzýC)«?pÄÐh}$©?ù/ÔU_x000E_®?¾Íø¢ª?-ä'ô\¦?­+"h°?ãÑ!_x0019_2o¦?_x001B_k$ñ_x0003_ª?h`l!E¥?ÎÜ_x0001_TJ¨®?_x0011_ÅOïÐ®?&amp;©EmÒ­?à­_x0011__x0014_é¬?ó f/_x0005_¥?Õt ³_x0003__x0007_«?s9Q_x0011_kª?F¸GfMø¤?¯±s8t?_x0011_Dð_x000D_­?ÑÕ­Ëg¸ª?:{£_x0005__x0006_L¬§?tÒlñQ¤?R_x000F_ùå»÷©?W_x0012__x0018__x001B__x001C_»£?°_x0015_s¥?ÇD}'\¨?zßJÝ_x0002_w°?õk2±¢?ª:C¿§Ì¨?_x0003_£5)§?Z_x0001__x0017_%ùJ¬?M1$ ôà§?3h{þåÞ¥?Dé,Å\­?YÐ¨`.¬?JgmZ¥£?ÅùheoX­?&gt;_x001B_#+Ò­¯?_x0015_¤i_x0018_Ð¨?êÝØKý®?ð_x0004_o_x001B_©?xT}&gt;Yª?'*yr1ª?üÇ¯î[¨©? nÿï+£ ?/\[¥«?ÓÎ$ÿQ_x0002_®?&gt;[°W#­?)¨hÉ&lt;«?Rü@~¾T­?Ò&gt;Ñ_x0016_ú_x001C_¢?u!ùáDª?_x0003__x0004_Aæù_x0016_&lt;Ô¯? {/ot]«?_x0001_ü_x0010_SJ¨?êþ&lt;¹µÈ¯?ñWÍþÅñª?._x000D__x0018_A¡§?é|þ^ZÀ©?¬_x000D_ÿ;+©?º_x000D_Y_x0016_\?g/Qõ_x0011_é¦?_x0014_Ãú©¬?Ó_x0013_þãF¨?,Ðm£_x0011_ª?W·ßkbq¯?áùË_x0004_¬?_x0003_æ@Rà§?ùKb®?	ãX_x0010_s¤?iU)¼_x000B_¥?âÀ5_x000F_ó®?h_x0002_«Bie¦?Bú_x001D_eó®?½¼ï5exª?dæB¨?TB_x0010_SÔÛ²?äyi¥ý£?®ò_x000D_-£?¶_x0015__x001E_/ÛÌ§?+~b¤&gt;_x001E_©?io¯uj_x0004_©?®Å_x0017_$8¨?ÕL_x0001__x0002_Ý¬?_x0004_ø_x001A_±_x001D_¤?DEm¿¢?à_x0005__x000E_m«?úÝ_x0008_ÊB¢?ä©µ&lt;p«?yÑü3Õ¨?%Ù¾Þâ¼ ?âÃ_x0002_¹¨?/­/¸ß?tjÚçú ª?M«B­ö¨?ì·J®?_x0007_\Çýª?_x001C_²qe/6§?(Þi_x0005_(¤?&gt;òéHÅÕ¦?¤_x0015_äÂÑ@­?_x0010_.Ñ|©§?õÉ27¬?#ÙAøàÎ«?PF®_x000F_{J¨?E±n$lT§?Ü¹Ìl²x¢?pE|´Wª?_x001C_;´F_x0017_¯?ÄàL(åD£?_x0014_Zªx8_x0005_¬?øÐØ_x0014_&lt;¡?k'úùm±?ÅjãÏ_x000E_O¯? _x0002_QYÄ¦?_x0001__x0002__x001E_ÏQÝz'±?Î0ßD©?_x000E_,Jñý¤?®×8|¥?=ÏX¬U_x0013_®?Þí_x001F_@Ùï¨?è,µc~C§?Ú0Rî(ã®?_x001D_tâús:¬?¦3)Ñ	§? öeêY§?ùÜ_x0003_Fo(ª?7¹&amp;ë7_x000D_ª?'*ÁðB_x0011_­?\ÓPî;L°?&gt;ð_x0002_Ïhr­?gbi_x0018_n ?Áþ_x0019_°d«?_x0016_z)üD·¦?ÄcÚýÛ¬?ÊÏ?:½3¥? MEë0¦§?ú_x000B_3_x0018_õª?A_x0015_1_x000D_Í&gt;§?tBZÇ©p¨?/hon-©?_x001B_§_x0015_o«­?}°-r&gt;¦?=);Ø_x0019_«?`Ùd|ì³?¡ _x0011_M_x0001_÷£?¿[ß_x0003__x0004_m¥?¬ÊÓn) ?×'Ð+Ë,¨?_x0015_ÍRf_¦?@°4e¢ò©?§¦Xú_x0015_¨?cG0¯6ª?`³g_x0014_E±?¾ð³ú¥¬?¶C_x0012_Ý#_x0010_¬?_x0015__x0008__x000E_2¬?f4µY¡¢?@2ì{#°?Âl©!ë¢?(A_x0008_îZÈ¬?â­d±)_x0018_¥?_x0015_£H:©?Íù_x0008_«¢µ§?_x001E__x0013_É_x0002_y«¤?§ß´pâJ©?Ã2o°«?ßª/_x0018_Dÿ¦?&gt;ÿÛ8­£?Â_x0013__x001A_is­?×&lt;_x0019_H¯?_x0007_¦¿ÿª«ª?3o7Üí­?7ê_x0001_ÈJr©?_x0012_e3#­?û	Sª°?ao_x000E__x0018__x0011_y¯?YáÐ/¤?_x0001__x0004_ÚÊáY6¤?Ù¡-!"Ñ«?ÊÉKþë¥?0qË5ª?Ælnä»L¤?XHgÃº»¤?õ'ZQH?o¹ÞsËª??ð_x0002_70=¢?O_x000D__x000D_=çè¯?JÍ£V3«?ú_x0004_»Q£?Øb_x0017_|°?%ªãô5_x0011_¥?ª|Ç_x0005_«?Ë÷öÎÝ~¦?ì!_x000D__x0005__x001C_%£?3)ÿ¨lÿ¤?_x0011_)_x0003_àB¦?ºRÙE¥?öÓ¨q_x0015_ª?åÏÈQx7­?ï)Æa¡â©?¨ÔC¹_x0013_§?êòUÒ_x0011_¯©?Y_x0016_b}i¿¨?¶Ïé|Î³¯?ðÓ3ì&amp;y©?µ{_x0015_Q_x0016_®?sEó_x0019_2¥?)¼ã³¦?._x001C_h³_x0001__x0002_°?[9iÃ'­?¹nmrZ_¥?Z_x0012__x001B_|¼ó£?ÔnË;¶¥?3\H À¬?V6=Â|®£?LË°?ÿv_x000B_a=¯¬?âë4PN¦?,eR_x0016___x0010_¯?O_x0008_8_x0006_7&lt;?¼ñs^Bä«?_x0018_z5b_x001B__«?_x000F_42Æ°®?èGútzÒ¤?¨CY®,§?´Rð_x0010_%¡?*q_x0003_[¿Þ¤?jî&lt;¨3²?_x001D_áã_x001D_Ð°?9ç°¶_x0001_²?Ü4æ8¬/ª?¦ØBí&amp;å¨?ÓX_x0001_ÕÀí?WÄ	·_x000E_©?W^Þ8}£?Ú)æÉ+¢?{±_x001E_-Pø¨?¹¨P3ª©?%ð_x0011_Æ5_x001B_¦?I6Ú	_x001C_X§?_x0002__x0003_Í§_x0012_oÁn¯?f¯sÛæé«?ï_x000B_@^"²©?W_x001A__x001B_tf_x0015_¨?V_x0013_ub©?ñ[_x0012_ü^°?~_x000F_ù³©?Nþ_x0006__x001D_Ê ?ê°=Jú²?þ¼{·¬ª¯?N³T¥_x0010_²?N³_x0017_jk°£?&lt;ÿ_x0007__x0015_©?Â¶a!«?ñþ¡_x0010_l¤©?êióe_x0005_¤°?_x0016_û¹çñ«?°uÅñ¥?ß_x0001_T±4©?R½_x0001_ið'°?$9s5qª?)Q!Ø£?3)¤»V×°?æ4îÓÎ¬?æD§H°¨?}ìÂ¤¤?©Ñ£_x0015_.æª?ë]_\8¦?2%2á¯?ß4;?R°?d"x©?¿më_x0001__x0002_ÒW¨?_x0006_kúªJÓ¥?,r_x0007_»§?þ_x000D_SFÞ$§?ë¨bð±?Å.wÑµ½©?ÚCî_x001E_+«?&gt;÷)ëº«?úV_x001B_û7¡?%úx¤?`6_x0014_è½v¦?¶òÄ/k­?/ènâÅ©?kP%cÙ?âõ$å_©?êC'ñ¶~­?!Ì_x000E__x0007_¯?d_x0008_º2Ú§?ì]îá?L!°ì.þ ?bõÄXÛ¥?Ô¹_I@¯?ëóÔÜê­?ÿ&gt;ÅÚ_x000B_¨?îV,Éª?´ÿ_x0003_¬d¯?_x0014_M(äv£?_x0013__x000B_ie§?_x0012_fy¢_x0012_ù©?ù_x0013_s¿Lª?rH·AÅo°?±Ï)/²Ì¥?_x0005__x0006_Â_x0003_'_x0014_»¬?î_x000D_ÃùU¬?èY¼_x0007_úM«?ìB_x0007_è'Ñ¥?¨¡ãõÿ¨?Ý÷_x0018__x0008_	_x001C_?Õtã{_x000E_¤?wzX_x0001_¦?ç±ÚÌ±_x0004_©?_x001C_´D.:±?Q_x000C__x0014_tZ«?_x0006_viø"¬?"_x0019_y_x0011_±?¾±c¬ÚÜª?Ød©TÝ´?;±¼æÊó¨?5µí'¼_x0002_­?Ì_x0013_!'Ø«?1éSùÛ¦?3qé¬?|ü~®ë¯?_x0001_íÿ}ç­?Ð_x000B_xlàÏ§?PPZ[¯?¯Ñöþ_x001F_ùª?y¤­?_x0016_E¬?{ÚaB_­?j`8lI|©?_x000E_Ô_x0017_Iª?äX^Ë¿¯?zíLZ1	­?ëF©A_x0003__x0004_¢²­?)Æ_x000E__x0001_ù§?ù|QÌ&amp;¥?Ó3_x001B_gúÉ¦?N¬¨_x0013_&gt;´¢? }ül«s§?l6Çèh§?nvË7H+¥?'f_x0006_W©?¦©ë{5n§?I°.ï~¬?_&amp;wô©¬«?_x0001__x0017_.N¨?	ÿ_x0006_Fê¨?³@83Fª?òü)_x000D_ _x001D_²?Ú2_x001A_~ö_x000C_¦?ªÉ7^_x0007_iª?Ó]i_x001A_­ò°?_x0002__x001E_;ó¬?Õe_x001C_1¥Ô¬?$_x000B_ÒNB ³?ÃÌi2¨?à_x0003_çtÄ¥?ëÃ*:­´¤?zGîÓál°?l·â_x0011_[¯?Ç?_x001E_Òí[¡?c¶_x0013_JÜv«?_x000B_WmìIç¥?Nø/ Ì©?Hv·½L[ ?_x0001__x0005_[¢V¯_x001A_°?¹ÜlVmý¯?ÒK@Ú&lt;ª?þb¢þª?ª¥vjb¤?_x000B_ *)¸ö°?_x0004__x0008_ú2°?}z_x0019__x000C_mª?Ê§d¹_x0012_í¤?T+Nåò²¬?³0ß/o®?4à#{»$ª?nüõP«?i;Ð©!x®?Ê÷Á¥? ­.ô¸«?Þê¡±?¬Ö%quì®?£Y%Óã­?Ö_x001F__&lt;³?R,Th¬?sù`Úª?Áý_x0003_B§?~=Ô=ÒÑ¡?=_x0019_Ùx_x0014_©?Ü_x0008_x³º,¯?¡1_x0002_í¼®?¶þ_x000D_Á¾¦?ó%]^£?7pô_x001A_5­?ÒØÙ_x0011_­¡°?_x0013_Ó¡W_x0001__x0003_&lt;³?_x0003_F_x0001_aTÑ±?B×ø¡þ¨?té®þ¡°?)6{ÂN_x0006_¦?Ú6d_x000E_½¤?é_x000F__x000D_ÄÍë¨?bÛ_x001F__x001C_Às¨?Sa©y¨?ÜÝ&gt;_x0007_¡?¨¨­yñ!ª?4ÀÉv®?Ò½v'FH«?HÄ_x000B_ãùú¦?æ³0Òª¦?í^#)§?3÷qÖ&gt;«?2æÉëDÑ¨?4&amp;ùÍÛ?ª?­t@Tÿ«?_x0002_;Yªª`¢?JSÏôµy²?yræ_x0015_Ï¨?ÆfEª?_x0004__x001C_ç¨#|¦?Î[ùØà_x000F_¨?¨ó_x001F__;_x0012_«?.l ªµÈ®?G1Ìö?°¿­ÆÂ§?~4½p×Äª?c_x0014_CyW_x0019_¬?_x0001__x0006_­N¬?_x001A_#_x0006_jXã¨?Q&gt;\¬$è¤?yG¼¾_x0002__x001A_¤?#eø_x0002__x000C_°?ãØáFã©?_x0005_=Ø¬nY©?HÑlRß°?À_x0002_|1_x0001_£?wÙs×Ü¨?ZA'_x000B_ÿ¥?_x0015_?ç?)ñøÑD¡©?_x0015_°_x0017_/_ª?!ÿ°ÊE°?_GÍÉC®?ã  tù§?_x0016__x000E_%©ÎÌ±?o¸]Î,±?6z_x001A_å_x0016_©?_x0014_ùæ8ê_x001E_£?¡óàHÊ§?qõ×_x0004_§?¹g`/×¥?è¶_x000D_x¢?p}P_©¸¯?'ì$J_x0003_§?_x0008_x_x0015_ª?Y_x0016_$-¢?_x001C_®¶HÛh¤?_x0005_à¤_x0018_,z­?#âZã_x0001__x0002_0§ª?þÇ^»ª?aÅW!_x0017_M£?XoL&amp;_x0015_¶°?uT ìÉö§?ùë²ð*£¬?\êå|Y*£?Ê_x000E_h_x0007_~}§?Ï5³Â!D¢?dVé×¬?0§ï^9«?:t²Çxà¨?ç¬ÑÝB_x0016_¬?ª¯2·È_x001F_¯?YÄgZl¥?_x0003_Á6j¥?6_x0004__x0004_ÑkQ«?6÷_x001C_ïz ?q_x0019_nøßW¤?óÑDÞ_x001D__x001D_¨?z{ìbR¡?P?Të_x0017__x0007_©?øÅ;_x000B_¢?¦çÌ«?Ðø&amp;Ìw¬?AîÚ êH°?Çì¢ÙK?ß#ÆsÊÌ£?Z.¡_x001D_ôy§?Ììt]£«?2P)øì ?°gf_x001F_§?_x0003__x0006_G_x000F__x001E_À¸_x0016_¡?|õKæ°?9é	ç¯A©?s_x0004_x3k¹©?ÅÝ.nL±?0_x000F_W4_x0018_¨?15Îýç_x000D_£?±_x001B_`á¨?Ô¶2w"«?Ð1L7}£?ãYM5Ë­?'ÚeEZ_x0008_«?X´_x0005_&lt; ?$³hb¡Ö¢?b_x0002_d}G_x001A_­?õÆ_x0001_TçOª?+_x0018_ï1N1¦?_x0015_QRF»¨?ê¼bTÄÝ®?_x0018_þ¢ÔÙ¥?CâÓ_x0017_"|ª?EX}Äke°?è§)\_¬?vøÙ­°?òÆ_x001D_aö¬?i_x001F_µcª?M0%ªð©?T'£±Ù¨?÷!ýl©?}¹%mõ«?3_x000D_=_x0006_ÝÊ?%+õ_x0001__x0002__x0018__x000E_?"~zD¥e£?×P_x0014_¯bª?&gt;RÞ8ª?ßä/}_x0004_i­?_x000E_¡æg«?¹_x001D_J_x0014_í§?$4ÉL	ñ§??ð_x001E_%5ª?Òý&gt;©{_x000E_¢?_x001C_½°_x001D_2g¬?t2ïn_x001C_§?$$íaO¬?_x000D_QVá}&gt;¤?± ÛÝ8h©?êeÀ}A¦?SÊëUÖÛ¡?Mnì¤¬?jå×!4§?V¤sóè£?$±?©¨?Þ;®ÖÕâ¤?_x0006_)í[¥?qv_x0015_¸?WÚ{ë:I¤?_x0004_Ü7;È¨?8_x000B_Þ_Z_x0017_§?)_x0016_Ðx.¯?_x0002_Ì:¼Ý_x0013_±?®_x000F_ñ¥_x0015_¥?2ÅaøÃ¬?Ó_x001A_óÑµ¬?_x0001__x0004__x0018_§ò§ª²?¨_x0013_Û¨?/=»°H©?¯_x0003__x0012_ÉrH ?Ì£'é_x001B_§­?Ã·Õ¬I¦?³k¾¢D_x0016_§?u¬¨±?_x000C__x0006_¶i¾_x000C_«?Ø3ØL_x0018_­?ÎïÛF_x0019_"¬?TÔãOÌÈ?¼#_x001A_=7«?TCÐÐ6&lt;¥?^o?!¸¡?Î¹Ð­?òq)^=¡?J¸%3©?BVäÓ"¨?_x0014_Ùî+û_x0005_®?9Î¾Óaç©?ÿ"_O_x001B_©?´.I±¸«?mºQo§?P4uç/ó¯?Õ,{õÇ¹¥?#&amp;«IÛÉ°?`Ó&amp;&lt;Á£ª?Lã³_x000D__x0006__x001E_«?÷W_x000D_¼¸_x0016_«?F_x0004_ýã£?_x0002_¥_x001D_s_x0003_	é#°?ÄL;º¬_x0012_¨?EjGÞO¨?úââ/éª?S«_x0017_­O¦?`ñM³¯Á¥?£¡_x000E_ó½«?&lt;_x0007_.Þ) ®?¼Ñu_x001D_&lt;Â¨?µ¢q8_x0006__x0001_­?_x0001__x0016_|sr£?N¦_x0012_9_x001B_®?Ú×¢ý_x000F_¥?s«±¶Ô×©?´ìÉ&amp;_x000B_®ª?ãG¸o_x001E_*?þ½!U	B¤?_x0005__x0014__Mqh£?y}OK§?§þÛ%þ®?iðn¼¤?jV|rò­?ÌR_x000B__¸½¦?«Iu³¨?&gt;ôe+¨?c5/ª_x000C_­?ìß_x0008_/£?·_x0019_Âõã¬?²_x0002__x0004_°k¦?_x0003_Oó_x0008_#®?ÏúËÆ«?¼&gt;7í¡?_x0001__x0003_g´î&gt;{0¨?*§&lt;5KK«?jEÁ &lt;£?üyOøI§?t§Ó®?ña_x001E_¢Â©?|¶Ð0¥_x0014_¦?¤^Ôô0À§?´e&gt;r­?_x000B_¿ÙdÜ_x0012_¤?ÝÍ¬E_x000B__x001E_¨?_x001B_!ìò_x0007_°?ÿCïZ°?RJÚªÆ£?|k¶_x0002_q?Ëÿ_x001F_¿&amp;N§?IÁù¢?_x000B_	_x0006_=Øl¢?x_x0008_0ª«?Z_x000F__x000D_$_x001F_ï¢?XõíõÚB°?_x0011_¿³oÜ5«?APê{Ô¹®?X;w»­õ¨?²R¸Ãi¨?_x0007__x000D__x000F_ðm?[ç«Qs°ª?	¡L&lt;_x001F_¦?_x000D_+»%¦?zàÄ¸ï	ª?øüFB±³?_x0013_ñÂ_x0001__x0003_Ùl¬?'Í"ü¨?_x001B_A~H¦?_x0010_/H_x0018_$/®?_x001A_¾{*5Ç©?ü½_x0019_Ó_x0002_«?_x001A__x000B_yWRn¡?°R_¶_x001C_æ¬?QcÈ2ÿ_x0015_¦?Ð_x0007_ÙOV¨?¦À*_x0018_¦è«?É sÑÚ®?¼¢¦4R%¨?'à¤j9Y¢?"ö×_x0016__x0018_ª?\®rOÖ­?_x001A_	- ¼_x0013_³?kó_x0001_H÷¥?¦Ñ_x0013_¨²­¨?ï÷LÙ_x0012_V«?öUûÙ%-¦?ä#©_x000C_-,­?£åvT_x001D_¥?_x0016_wY_x000B_ñM¦?_x000F_öÒ­j¬?ª¤o_x0006_Vi«?±t_x0012_5E	ª?*X8¦L1­?9\ù¬Ü_x0006_¨?Ïwú_N\©?Y_x0013_Â9ÒË¡?ø¼á_x0002_¯?_x0004__x0007_´¼®5_x0013_®¥?_x000E_Tp#0¬?_x000D_ª9¾'_x001F_ª?á_x0005_vÐ!^¤?ë¶_x0006_¨¤¨?»¼à_x001C_¬?ÆîÅÔÇ ?-_x0014_ð_x001D_t«?ª/]£_x0015_­?{3{	_x0003_±?õ«´ð$¦?5l*_x0003_ª?5ºçpÆÑ¢?Î_x0019_nßÿ§?	6åt#í©?â_x0001_SP_x0002_9°?^»ÞKkZ±?Í±[Þ_x001B_Z¦?4a_x0001_áÇò¤?øÔl+ñª¦?_x000E_M&lt;_x0008_Ò;­?Gï Ã±?ÂfË4_x0014__x001F_ ?&amp;eÔ_x0003_¨?!UBñf{¬?­Ï@	t;¦?0%ÇJ!W¯?B*¦Ü(®?æ:Pv­E®?ØayçL4ª?2Á~ê°?º_x0015__x0002__x0005_Ó°?Y®ô_x000E_§Î¯?\M_x0017__x0004_©?mizc_x0001_°?|Æ|G·?¥?Ä:_x0001_åpð¦?Ä/1;§?iÈë_x0013__x0016_&amp;«?Í¼_x0001_&lt;E_x0003_²?_x0017_´ý]"­?òýèJ8¯?{ê_x001B_c²?_x0004_.ì¡²_?\N=­?_x0016__x001E_ªB_x000C_å¦?='èþQÔ£?_x0019_$_x001F_{¢®?)xörM­??Ñ[:Ú©?&amp;_x001B_R÷:±?ÊçÈ_x0002_»Ò§?Ñv;÷=é¡?úð§H0z«?û|á._x0017_Á°?huóbs®?Zýiáe±?·z8Åå§?â+aÖ6_x0001_¨?¥6È¹mý­?FÍÇy&lt;&lt;©?ï¾7V-_¯?_x000C_üR!î¤?_x0003__x0004_{ý°R2®?Ù±üÀ/­­?+¶Îð¯?5Ú_x000C_[cÂ¦?X²Nÿl¬?8ípr%Á«?ì_x0016_díæ¥?_U_x001E_æ%±?¥¡Þ_x000F_ª?¶_x0010_»k_x001A_­?ÙÎ0c¨?|Ìè_x0014_6_x0013_¦? ±JÉ¦)«?_x0007_«&gt;ÅY­?ýê&lt;¦_x000D_l¦?3_x0001_P:*¯?_x0006_¬_x0015_Å'[ª?8Ôi"ª?wµ Gþ_x001D_¦?_x000E_Ø:_x0015_«?[Ý¢Ðµ³¡?±³û|²¨?ÁÁ_x0012_/_x0017_µ®?7qbÎÌ©?7n_x0014_¤W_x0005_¤?Á°_x000F__x0017__x000B_«?!q%_x000E_*D©?JGfÒ_x0001_ì¯?6"ª_x0002_C|¦?_x0006_\´_x001C_H_x0010_¥?Å§_x0011__x0011_=m°?_x0018_É_x0001__x0003__x0004__x000E_T¯?­_x000E__x000B_&gt;"?Ã0%C®?¢s;_x001A_àÖ£?ÁA¬Ô±?$´&amp;_x0017_e©?kUæZ½ª¯?~öu	_x0007_\®?_x001B_Æ_x000F_@_x000E_Ï­?Rµ,¸eM¬?·Èä_x000F_Ý_x0019_¦?Ç¢_x0004_@¥Å©?_x0014__x0001_bó8¨?xÎLÌD¥?UÀuþ_x001D_«?_x0002_Ù÷ª?ª_x0008_©ºÁA©?k²í_x001A_X¢?`/_x0016__x0007_âV«?5»EDx©?Wfe¬?_x0001_jþÆ=®?¤Á1Kn_x0005_«?Ò¥`ò{6­?Z@äYo¬?_x0016_+·C ¤?á?_x001B_Æ¨?¾^_x001E_ý|Î ?,V¿_x000F_££?¶ºéáxN°?õ»ÊÞS³ª?[wQ^Å«?_x0001__x0002_ÍÞkRç ?ÊØÍ_x0002_á`­?àÇæÎc¢?_x0013_$d1m¥?z\û_x0010_q«?ÛHìËò¦?ÜU³} L¥?._x0015_&gt;Âe«?v8o5F¢?ü³ÓPY0®?È ¥_x0015_K?³·¢_x001C_&lt;¹¯?ÙûÆ§?Ä¯Í¶©?_x000D_Q!¸_x0007_­?2Ô+ë&lt;°?¶_x0010_Y=§¥?R¾*ô-¦?_x0001_Ö(-_x001A_á®?)¼¹u_x0005_«§?FHQõ¦§?º[K`J±?«_x0003_yÔ?ä°?D_x001D_ÄÂ_x001C_ ?ÜnÐPÌ9¡?@ó¦&amp;+®§?_x0003_õ¼âJ£?*$+{'?Î7þ_x001C_i@¬?Äh«_x0011_$°?.¥Ê¹L`?ÔåIâ_x0005__x0007_b¯?	_x001E_ü¢_x001A_|ª?&amp;Fÿì¨Ñª? ZA_x000E_]£?öuR;KÐ¤?ì@_x0003_á¨?}ý	¥^Ìª?zy:ìö©±?²³$g+¤?Þ_x0003_-ü¹?¼Æ_x0008_«ãM¨?sá_x0007_Oî=¢?lÔ6hÆÂ£?h]=lØ@¡?_x0014_×B©©?X¸i_x0001_ª?aO_x000F_¼Áä¨?î_x0007_g_x0002_u«?±×­K_x0011_¿¤?â_x000E_WMH ?¨qü(Küª?å0±Z4J³?_x0015_&amp;mERÏ¨?xð_x001A_Ô¯?Ë*¤Wÿ§?Sh_x0017__x0002_MÄ®?_x0006__x001F__x0001_í¡o©?±¿_x0004_Z¨¯«?ð$_x0013_h_x0004_?_x000F_í._x0012__x0013_ö®?"_x000D_¦#~À©?©cã;©!§?_x0002__x0003_' Ô/ù×ª?)_x000E_ûó#£?{oCi¤_x0016_¨?ïHáIµpª?ï±?²Â6_x0017__x000B_8°?ØÒ/ÿ?Í±?Y¬7Xª?¹©¢Ãó­?_x0002_	Ò_x000C_¨?+»#¥ë\¬?±_x000B_0×ú°?L_x001D_kF_x0017_û¢?_x001F_ü¨å©?Ô]+¶^¢?;¹_x001D__x0001_ Í«?G_x001D_áéÐ=§?Å_x000F__x0019_ñJª?¨Qø½¯ý±?8Ì^È_x0017_»¨?n¦Â_x0003_éª?Ê¡_x0019_ô_x0011_§?!µºß£«?[rVà¨¨?R_x0004_±|_x0018_®?Û_x0006_b;Mª?v&amp;hý­K¡?ÀCx5¨?TpÈÆÝ±?sè!Õ@ï­?²?Cä4Ë¬?ÌÇµ_x0003__x0004_Á°?¡·ô¼(þ¥?u[±ø6l­?({.Z¬?Æ¦Ï_x0002_Îþ¦?Ï_x0018_ä(æ7¬?k§?¤_x0017_Û¨?r¦	_x0017_B£?W#ª¦yì¬?/Ü£_x001D__x0017__x0002_¥?xíÛ±ùkª?þ_x000E_Îö¹:­?_x0016_¨_x0002_¸b¦?®§]ìª¯?mpeÍU_x0001_?Êûþ5ü/¬?®©Úæ½_x001B_©?HtÜ5Ï=±?rsMÆ_x001B_©?pÕ`Ô»¬?Ê1ÿ'£P­?lÚ«Xd®?	ª_x0010_¥_x0007_¬?y®©?7m?o2±?1I]Ô_´³?¸_x000F_ßT`fª?)^îy?ª?,_=d¬¤?Xä&gt;õÕ¬?³[£_x0019_Ä¤°? SÏ/8¨?_x0001__x0004_O¾áê¨¬?(d2H_x0010_¯?ïmô_Lv¬?x\77(_x0003_ª?z«Óîø¨?èuÅR_x0003_¬?L¼_x0015_/_x0002_¬?Ålû_x0017_¥?J.»_x0007_¨?_x000C_´iÒB¯?é¢zqëª?/¯ÄÍY¤?ß¤Y_x001C_Âo¥?n._x001F_9C&lt;¥?µ½_x0003_=Æ9£?îüWbÏ¾®?x_x001B_¿Û9&amp;©?A³à¾ê©?&amp;_x0017_(ús6¯?ÛF·©­E°?_x0008_ç_x0018_ÅZu¦?®O3]_x001D_§?â.SÈêª?¢*ø?"_x0017_«?_x0004_´´ìÅ_x0013_§?j/_x0016_s®?&amp;](ù_x000E_Â¬?_x001D_@_x000E_"_x0019_¬?êP´º3¡?Q_x0014_©P#=­?DØ,DÂ­?L(¨ó_x0004__x0005_Ö·«?s-µ®¼'§?ÞçZSù«?^!E_x0013_y«?¹¶L?Ì2«? ËÇ¡Ý¨?ô*,_x001E_ S­?Ú À_x0008_¶¢?B_x001A_Çû_x0011__x000E_¡?¤)å_x0012_é®?×îÏ^¤¥?_x0001_B7_x000E_äX­?)ûk/_x0003_Í¨?bñ°¤?e±}r4ª?§_x001B_òu/_x0017_°?¼°DíM#¥?ÊÞõÅW¦?i=o[0Ö¤?ó«eñ©?C_x0014_§6Ù¦?áh!~u¥?\Q/÷«?ú¥n_x000D_N4¦?ìj_x0005_2W_x0005_¥?_x0014_1E£.­?ãÑC_x001F_|_x000F_£?_x001C_äÕ$+=¨?_x001C_ÜÅ_x0002_a`©?ì®_x0017_÷_x000B_±?½_x0002__x0018_"U$ª?!¸Zû(­?_x0003__x0005_5¹É¬Ü6«?&lt;°1øÚ«?Co)(¯i¥?_x0004_êÿdp ?ðë`"Ô¢?´òÍ¡Ý¤?eÍð~¬?~%_x0015__x0006_á§?.¬l¦?:k"¾_x0002_Pª?z_x001A__x000D_%Y¿¢?$_x0004_;cZþª?.P1Ý§?§à³ä§?`¡,«?J,Lm| ?²'áð±?¸ÝØLñ¬?Wä7Kb²©?2zÍ@j¨?¦MF3¬?_x000B_m5_x0013_T°?ÿÍI¹ÉF®?ßrÃZÇ°?£ß{¬?ðæúÀT¨?¡8_x0016_ÛC¨?H_x000D_ìd¯?Z_x000D_­Äu·¦?­K_x0010_S÷²?ß_x0019__x0001_ñèh«?Ð}µO_x0006__x0007_6û³?ÇÌ`_x000D_û¦?|ôqnï«?¶?ÄÜ?Æ=_x0003__x0006_¢_x0004_¯?_x001C_òk_x0012_3_x000F_©?îÜ§Ü¹®?Z¥]_x0014_ÆT¤?ÀàüÁÑÆ¥?oRý¯?_x001E_¨Kù¤?ëêòñÀË£?È8[ó¨?_x000F__x0003__x001F_Å©?å _x0005_´¨°?èIg]Þ¥?$9­T¸§?9._x0007_g _x0018_±?Å_x001F_j_x000C_§?TOMÀy¬?ü`¸wºü¡?É|Ó__x0019_Ú©?¾_x0004_cO=ðª?,1ªÒ?å×rÏ=/¯?z;Àýö¨?_x0017_&gt;Nha±§?_x0006_¶N¥¢?_x0002_ô};¹)£?°%_x001E_Ò¶­?&amp;_x0018_/_x0001_õÙ«?*âPPs²£?_x0002__x0004_-ÝÖiQù¬?:ÒÿXI¦?9½_x0003_²¦?¨&lt;5Ò_x0007_¢?²¨M³ª£?KIa|F?CÕj1¦?ÕÓÐÁe3²?bû°cOf®?_x001F_Ä©ÌÈ¨?_x000E_Ñø_x0001__x0010_/¥?hþC+ª_x001C_¬?_x0017_¿_x000E_ºÏ§?röý_x0008_hP§?-ÒIé,¥?Ý`_Þ@ª?¼a'ýµ«?æÚßJ=_x0005_¨?â&gt;}®ª?_x0004_å»D«?Ð2"¯Ý¡?/5¿Ã_x0006__x001D_°?ÁÃd1C½°?#êç¢_x0014_±?§OQëª?_x0019_Þ¦ ù$­?bX6jép®?þ_x000F_\j5ª?_x001A_Ub8ì§?¦ôYÂXó£?_x0018_Ñ°Éïé¦?_x000E_a,Õ_x0001__x0002_0R§?)_x0004_ÈÕ&amp;z¦?ÿO_x0014__x0013_d«?b~0\¤?²EñT°?ÄÆ_x0013_©ð'¢?`M/lÇ¢?wm_x0015_}_x0014__x0006_°?³ù9ëÁR¨?(Ó-Õ_x0011_²?-BÓSè¨?;©ÉW©?n_x001D__x0019_	_x0019_°?±_x0004_9!óÁ¯?éìøW4¦©?-ÄO1¿?Æ]J,^_x0003_«?vz_x0010_µ_x000B_¤¨?¬¥]!_x0013_¢?näí_x0004_®ï¦?_x0006_ßÀýr§?_x000C_UXÕá¨?¨:xµ0±?A6_x0002_ÊÞ~°?¯õ_x001A_Ûª?@ù2ëú­?ñc¦?ô}Èn½«?#­-½¼©?¡ ûWj²?l_x0017_3®Àì¨?_x0018_Å(w*ª?_x0002__x0004_Â&lt;_x0017_#"©?ä_x0017_M"y´§?v_x0010_|g­?ÚlÚÓÝ[£?B_x0018_ü%m«?_x001B_þX×÷c¥?_x001A_Ñá N¬?_x0003_Ïµ½¦®?_x0001_ZV¯?.ïÒ_x001F_ £?Ü÷§°ú®?pÞñ_x000D_±ª?³ê%÷UÂ¥?;·_x001D_z_x0011_­?ÇÖ_x0003_úv_x0012_«?AP_î¬®?à9_x0019_G­?ä_x001A_.õ£?ªw7æË{¨?&amp;_x001B_;j1¤?C_x0007__x0013_)¬?bÚx¬ç§?v'ç¢Eª?qÀê£,:§?°¥_x000B_ñ\oª?ý&gt;Õ_x0002_:«?¬6bóng­?_x0002_)hÊ9©ª?îIHý®?»`Ìw¨?©àHÊí6§?Ã¢QK_x0001__x0003_k_x000C_±?a@«ã]©?%Ò`&lt;â]±?cÜÏÇJ¤®?_x0002_ÃÎÓ_x0008_©?¥Öû)ý_x001D_«?­bu[¤è«?'Ã&gt;`°?_x001E_¤`x°?ÁH±ñ¡	­?_x001E_xØH¥?)g­/£?vL8?ª_x0012_?_x0001_O¥´s¿ª?¯äÞê«?Ì^¾çn´?¦Ís_x001A_~ª?Ôâºð¯?hKõ_x0001_à¯?(Is4¨?¶?$_x0002_§¥?_x0018_¼Ý_x0016_¬?1U_x0008__x0011_âD«?HÇ«r£?Ü_x0014_¢Ém_x0007_¥?ìU_x001F_-"ª?ÒNs®©?®b	ü¾_x0018_¤?h&lt;tàañ¡?É8õ¨;¬?à;;BÌ­?Q'iß?_x0004__x0005_z~_x001A_¥?ª_x0001_E*(á¦?MtRîá_x0017_®?¢m'Ù¼­?%Ä	àäY¥?gÌÐ_x0017_F¦?Þ£ìÞ#¦?äG¦y_x0006_©?üUa_x001D_jµ¯?Ro_+«?q_x0012_ÐîM©?Ý_x0003_n_x0002_6Ú®?ZÞaMI°?j¬|0_x0006_§?êc£4o§?H¹9A_x0013_¦?þtø¼Ê¶¬?sÍcÆ_x0013_ª?ßI02®?$_x0015__x0018_Æ	A?íh_x000E_ãÏh§?{NàáÎ_x0017_­?S!_x001D_¼qÛ°?£Æ_x0002__x0014_Ë¦?vÏl_x0004__x0010_¬?Ù¿ÓÎ'ª?Ó¢_x0002__x0002_Ï¿¦?/ã¬»-¨?P7^7l«­?ú¼cåe­?­	Ò3_x0014_«?0ogH_x0001__x0004_¬?	wÜÚÇª?_x0014_ M_x0012_F¥?\Â"_x0002_­?_x001E_ßÍü«?_x000D_í^ÅñB§?QÅ×4¿§?êÑ¬Kÿ_x001E_¤?ÀÀþß§¤??5í ¶°?®Qz$T_x000C_¬?_x0015_ ­C­?³øß­?`_x0016_b+ú_x001E_¨?_x0011_¨ìÜáç©?¨c/Ù_x0017_t¢?¾²*C§?kbÑMbq­?^{_x000F__x000F_D_x0006_¦?ÚRvîDÏ¦?2É_x000F_ÉR­¬?Ã©CÐS¡?_x0015_ÊýQ?©?óq=¸÷#§?ÿô	Ï´m©?_x0017__x0017__x000E_¹©?XI_x0015_«1÷¬?_x0005_1Hf§?Ñ3lT°?³1÷m¯?g_x0003_³`÷¯?iÅ×:¬?_x0002__x0003_né+Pð¢? ~¬ºGÁ«?)ü_x0001_g¦?üG¨?_x0005_?_x0018__x000E_¯G÷ß«?_x000F_ß_x0019_q_x000C_?Ï/_x0011_5_x0019__x0016_¦?:À_x0003__x001E_¡?ÂmÆÅ¡tª? ì)Í+â²?_x000B_kp_x0012__x000F_°?ü_x0019_sCY§?&amp;A_x001A_~K÷¢?;Køªý_x0011_ª?Ù©Îe ç¤?_x0006_ð¢6½u¥?Ôä²ÉíÁ¡?®q^»»]¦?FN ¨Îª?-zs_x000F_Z[«?Õét_x0005_:ô¥?`_¿_x0010_ #¬?ÂIÔ ­¥?[_x0006_­_}¯?ÃÁ_x0007_ò°?_x0012_;@f³_x001F_¯?E)ÒÁ _x000B_°?t	þð«?-¾\_x000F_G_x0017_§?ø_x0007_©6á¬?q_x000E_PÿW«?ù_x001D_¢_x0002__x0007__x0019_ª?2Ý_x001C_GN¯?C7f¦ª«?aNÌT¤?=_x000C__x0005_°?/Å{¬S¦?À_x0001_kä_x001B_Y ?R_x000B_Rú¹I¨?" _x000E_C_x000F_§?p19`¥?¾õ8÷¨?þw_x0016_R5¢?Ò·+p&gt;¥?:u´ W¥?m]_x0006_ë¡ª?'¹_x000C__zÛ¯?%Ì~&gt;ë?u_x0005_ð`l.¢?_x0010__x0016_V´lê°?Ìn_x0004__x000E_;©?.©Ú³­?îÇ_x001B_åº´¤?§_x0010_âÏxn³?Uü_x0013_f±¤?n_x0003_Ê_x0016_6¤?ÁxÁ(¦?_x0013_ý«}àW©?2|o6°?¨íãc¾_x0016_?¥? _x001B_Y¥¡?æ¶oÆ®?o¨_x0018_7©?_x0002__x0003_'NMý$´¨?_x0003_&lt;Ð4¦1¨?K®c/1Ì¥?H«_x0002_£_x000F_¤?_x0014_.1®w¤?½©T·3x­?ÂÙ²HùR£?î@`ãÔ ?R_x001E_HzLË§?:=Mwz~¥?¯þ´¾Ô?_x001E_5ð_x0002__x001B_¾ ?_x0016_PÙ¹_x0016_ª?ºû?è_x0004_í©?s}_x0001_ýâñ®?t_x000B_&amp;ô_x0011_$¯?_x0004_ª_x001C_R¤¤?Þ_x0006_H×_x0017_£?_x0015_Ãã_x0007_ú§?É¦p\dÿ¬?_x0010_»¦?~Ðøál4£?8p£ç¿±?g_x001D_eéÙ¥?µiþ-£¬?yí15_x0015_­?6;æ_x001E_x®?fFf2_x0003_ª©?æ_x001D_)_x0013_/¬¨?«¼÷©?xË »9¨?`°ðÐ_x0002__x0003_²~¯?ß;T_x0001_Ý\¨?@^ý«Wð§?å_x0008_&amp;}©?_x0012_-®_x0007_?J¬?CXÆ­?_x000F_2å¢$§?Ì!_x0016_Pi ?úcm F¨ª?O8?®	®?¸+¶BK£?i;-O©? {ÿ_x0012_aÈ¡?ìJüd_x0004_¦«?û³ÈÛoo¦?_x0017_Ï_x000D_ôÃ_x001B_«?hüíÉ§?_x000F_,H.©?$_x0018_¸Ðü(¥? ¬3&lt;²?á`aýwK¨?_x001C_n_x0016_Áo©?D_x001B_ÕJIL¦?Zq-ø §?Tcpá«?%:Ømÿ­?_x0019_CW^_x001F_®?à7_x0001_åu?b±Ó_x000D_n¬?sÒÐ_x0006_bn§?û@E_x0011_Wq¤?)HlÕV§?_x0001__x0004_T@ ¨_x0013_&amp;¬?iýçQâ©? vfô¯?ý_x0014_oO¶ãª?K_x000C_Ûª?!b± «C¤?&amp;÷s]pH?SBÐ$ÊE¤?_x0018_M;nû ?¬3¿­?S_x0006_F¼½¥?&gt;ß&lt;I69®?JÙé_x0007_ï°¦?_x0010__x0015_³ÕöÜ©?8+_x001E_¥^®?6t_x0012_ _x0017_µ±?íÈÔÃú©?tÙ¦{±¬?\$_x0003_})­?ic_x001D_/÷ª«?ÉJë7_x001C__x001C_ª?Ä_x001E_P_x0011__x0012_¥?_x0018__x001F_qç\Í¬?¸#=Ww_x000B_¯?Üö¯_x0006_¯°?&lt;oBÛ_x0002__x0017_¤?Êç_x0011_À|­?_x0010_?cL§?7æ3_x0013_ÿ®?_x0002__x0015_'=þ.«?³ ìz_x001B_­?×L8_x0001__x0005_eÈ©?ª*yuÃ©?» Ú^{«?FØw£¾£?_x001D_îa.ßÒ¦?æºXeÅª?°Ý¥`ª?8æÎ?­§?[OvV¹?ïGlÂÇÊ«?¿±§-é®«?L4_x0003_½¿T®?_x001D_ya3_x0010_c©?*q_x0002_²?tÐGÎ¦?òÖt_x0007_±_x0011_¥?²V5Ü_x0014_¡?OeôO3h°?_x0018_Á_x0004__x0001_ú3¥?ÛK4nd°?CBàbeª?&amp;_x0008__x0006_N¿Õ°?_x0001_ûw_x001E__x0019_J«?_x001B_©_x000B_ßÕ@°?-\1rÿ£?$fÉÇ½¦?¹ß1þì¬?_x0016__x0003_b¤?(a_x0011_·ZA«?©Û/¬·±?f[3_x0016_o®?gÛgÐØ¥?_x0002__x0003_Ñß_x0004_Øô§?RHñªT¡?¶è.ËaI§?¸z_x000D__x001A_M®?pnÀÐ¢­?´¤=0¨¦?_x000C_WÃ§?ùz/6j_x0006_ª?¤ìð=_x000F_µ¥?Æ×Î9_x0005_S¥?Zj&lt;&gt;Ú¨?_x0015_ á¹êC¬?ø£W;÷¦?_x0017_uÒV^îª?°_x0015_çi_x0001_©?_x0015_`Àé¢?}¨ü@Sñ©?_x0004__x0007_±¥?5cµTðÛ¬?rÆ_x0019_»(©?¼ùQv°¨?&amp;×fÙ­­?{«&lt;_x0011_l.ª?$'¤ö ¢±?_x0019_ÉW8¶xª?Õgëñ1Ñ©?_x0004__x001A_Üj¬¹¥?Æ_x0014_o^æ¢?&gt;UïÔm¡?_x001F_Ñ_x0011_é_x0001_Ô©?¢wJÓgþ§?7ð^U_x0001__x0004__x0005_v°?ù_x0007_]_x0001__x0004_j®?Nr_x0008_Ù«?_x0006_1F9O«?6_x0003_¨y¥­?ïGÍ~8T¬?ÕËÌÀ_x0011_&lt;¯?Îçx¿3_x0012_°?RAe¯üï¥?×Øºf_x0002_å¯?_x000C_l¶º_x0003_±?Z3äç-§?s¹b»¹Å¯?"yÖ_x0007_Q_x0013_©?&lt;ï&lt;{ßâ°?HA~Ø_x000D_«?~&lt;{ÿ­?T&amp;I¯½¨?8~g'±¢?Ë_x0004__x001C_8Ù ?TÍ{PqØ­?_x0014_ÑçäS©?#od_x0003_vc¤?_x0006_cQ&amp;?Í"M_x000D_Rº¤?½¢_x0017__x0010_ß©?\PêtpG²?Fy_x0018_;0Ò¤?:ba +!«?OTÊt&lt;_x0019_©?²#ÇIù_x0005_ ?ÂyYA¦?_x0002__x0004_iI!_x001C_d§¨?_x0003_[·à_x000E_»§?j66ÙêS±?_x0017_uI°°@¨?4=¡Í®?UðB±?_x0001_ªÖÇÛ¦?)ó_x0013_Ý°?UD_x001B_Ào°?îØ{H_x001D__x0016_¬?t¹v¤?é_x001A_bcÖ_x001D_ª?|UK_x001D_]_ª?0n6_x0019_±?ój¢éqZ¨?ßkLñ¤?$®uØ)®? ©KTÏ£?çÌ?_x000F_ÎÕ¨?5B&lt;ã_x001B_¥?åkÎ¦_x000B_§?Óv9*_x0018_p±?]èW_x000C_ - ?_x001D_æÏòHª¬?õot_x0003_Sª?íXþ{é£?É_x0015_WV`y¥?x´µ1°s­?Bp³b§?´m·_x000F_+§?NX_x0003_ÿáÌ°?Æ_x000D_¨_x0001__x0005__x0016_£¦?A_x0001_Ö3°?á_x0012_=Z&lt;¤?·qØÏ@Úª?ÑÿB_x000C_¬?ÍÁÑ_x0017__x0014_¢©?_x0019_¸_x0012__x0010_²?p_x0010__x0013_eE¬?'o_x0011_¿¬?¥åR/ý&lt;«?«_x000B_ç¡Ô`¡?ÏßlF¿`¯?ýE½Þ¢?_x001E_bUÓ®?_Ìrc_x0004_§?Z_x000B_ ß»«?_x000B_¤å"¿¯¥?"`Ä/Õ_x000F_«?ÑNê _x0005_§?Dþ_x001E_Û_x0002_Ì®?hy¢ _x0015_¢?X&amp;Ð&amp;±¬?µæ_x000C_Ò~¬?¿5_x0003_4_x0012_¨?,_x0018_%_x0004_ËQ¦?g}1_x0015__x001E_±?1_x0004_(~ ¦?©)£Éãâ£?'!ªï_x0018_5©?0Éò¢Ä²?[Ð6F¯?ô_x001C_ê¥¶¨?_x0002__x0004_ÛþÑ9lõª?£Jä_x0003_Á¸ª?ú»£óv?¥¨õ _x0003_¦?Ã_x0014_Â0­?D_x001D_)ñg_x0012_®?1Ãûgéj©?(z¹°?ÓbõÂg±?_x001A_ûR_x000F_Ò©?r!P+v°?¼Â*_x0014_4§?F5õ©?¤W2ôà^¦?wØ&gt;J{©?ÉL{VØf£?}_x0012_ÃNZy²?Ía&lt;¿Îj¬?~ºR_x0001__x0004_b¬?\_x001B_º+)_x0011_©?ï;N4ó§? Hê_x0017_"¡?Ê×ïs;; ?öØ Q­?ÀOã¯_x000C_K­?86)OÀÔ¦?Ã¿²_x0007_x£?_x000B_ç)&amp;s3§?ÉÙr&gt;BÔ«?DFs_x000C_Ä¦?dkôó¿d­?!_x0013_l_x0001__x0002_¨#¤?ªxçv¤í¦?Ñiq¡p¨?½b/¨?_x001C_èwÌ°?_x0015_z?´5ä¥?9ýþ±¢?Õ7_x001C_:s?±ÑfÛÐ¯?¼_x001C_\%F«?½[âáó«?IÁÊ5z§?Ì=ÂM_û¥?_x001E_UzöÝY¯?ÞD2û¾Aª? Ïé6ÎÆ§?ë]SfP¢?×¥Dü$®?z_x0011__x0016_V@å­?øØq£z±?7UªlÈ¤?7`Aªr_x000D_®?ÞG×AÂ|«?D3+^x±?0zömHd£?¾ÛéÐñ©?¿R×£_«?Ó_x000F_ç{æ¬?Nå³_x0006__x0018_¨?_x0017_Â´%©_x001C_²?¸¿.À¦?¸þæö¨?_x0001__x0003_b_x0010_N±_x000F_ª¦?{µFÐ3ª?ÝÒÆùRÖ§?Ç`_x001A_Þ­?`Æºcs¨?&amp;³_x0015_Ã	i¤?Û{7ÒÎÇ¦?_x001C_zßkÖ?±á_x0010_§fx§?í_x001F_²É_x0004_©?%9í5S®?_x0018_d 9¨?Åò_x0010_I¾ª ?%±ØJaê­?X_x0007_:[a¨?ÉDÿ²¶#¨?Û«d_x0012_¬?E±¼aù£?Ø½áPÎÁ¨?öJÕ©¹£?ÅÇÀEmW²?]¡¼ÎÀ§?dUÕ£)ã¦?Cléà²ô¤?¦L_x0008__x000B__x001E_P¤?¿_x001E_î|©£?÷]w½Õ©?ûð¬í_x0012_!­?_x0002_æhDe¢ª?ü¤^_x0003_7ä®?µH_x0007_ií¤?q·äÕ_x0001__x0004_w¤?X_x0013_ò	$£?u_x0002__x001E_Ä_x001A_Õ?_x001A_À__x001F_³?÷{Èa©¨?[×_x0003_I¶°?Þ¶§+}®?Ò&amp;_x000F_G©?Ïn÷×&lt;ª?»³vÍ*°?ÞMÃ_x0004_¦?_x001B_#4-_x0006__x0003_¦?©PL;m,°?zt©_x000C_®?_x000D__x001C__x0018_Uè¡?EØO|®Âª?¹ëW]Ú2©?ÐüÍ|_x0010_¦?_x0004_¹®§?ÆW«aò$¨?qt²Eg¨?ù_x0017_`*ð¤?áPï%.¬?ZÚ%Ò¢?äøô!ºª?èâ"=+©?&gt;_x0018_Öiý¨?_x0001_é	yÇ_§?_x0019_ïá:ª?£ÆÏ¿òª?fH_x000B_¦Ý1¡?®®d/_x0016_¤?_x0003__x0005__x0017_x§Þ¼÷¤?_x0001_Z_x001F_f_x0019_Û³?úªí_x001C_Ó?ÜgìÊ®?ðR«&lt;¬?Ì7tHß¥?_x001D_á¸ç_x0013__x0008_«?,*ÃoòÏ­?È¥ø°Ù¨±?U/#õZ£?ÆÂò_x0007_$¦?E¶X¿Ç°?_x000B_dâk¡_x000F_®?¬í¥Ýy¤?¾4ßâ.?Ý½ma,½?:¹½_x001C__x0018_­®?ëÎ³Û_x0004_q«?S"6J_x0002_½ª?k8ë_x001F_áð§?Ú@Q$§?jU&lt;`_x0012_°?«x¨_x0015_x_x0006_§?A*&lt;'ÿ"­?³1Ê¼¨?tmF¢×²?_x001C_MNÉbí¢?._x001F_¦ºÒ¨?ãEWÔÅ¥?òì4I³¤?À¡7Ñ_x001C_­?IóÎ_x0001__x0004__x0011__x000E_«?_x0004_ØK7¯?%zÃ /ª?éF8jT¬?©YüîYm¥?o:"¶¯ ©?ï_x0002_WôZ¡­?ÏÂLÆ_x0003_¯?Íhå_x0013_¢?{§fMª?Ð¦_x0015_}Ì£?ôø_x0017_ÃúG¥?Ö6ÿ_x0011__x0002_¨?_x0017_kR1"²­?_x0014_àÁ]â?ÑysÁ ^¤?þ_x0015_É_x0001_/¾­?Ãÿ§6©©«?H_x0005_©XÚ­?_x0004__x0006_di85§?¸Å_x0014__x0008_­­?Si_¦¨?¾b&gt;c§?8J-Ä!¯?_x0015_9JQ_x001B_¦?i}qçH¨?_x000E_ß÷^a_x0001_ª?,rÝÌ_x0004_£?ê_x000B_A_x0001_¥­?Ï²=Û0J¬?&lt;'rA_x0012_­?~_x0019_jîFÔ¯?_x0002__x0003_u·­_x0011_Wª?ñ±8mî`¬?®pË¢/®?Ôñ_x0018_ÿI­?Àü-|§?N_x001F_ÏõÀ¬?r­`Z;±£?g1i&lt;&gt;_x0006_©?g_x001E_BµÞÂ¥?q|LÖnT¨?¨Ï¬r_x0011_3®?ï=~_x001F_r§?_x001A_ÌÑ_x0015_£©?NÃwÏ_x000D_°?^_x0004__x001C_¬?NÔ_x0016_E_x001E_¥?_x000C_+ÅÓÆÄ¨?Zïü)â¡?_x0003_b&gt;è7®?_x0005__x001C_@_x0001_¡¨­?ì/_x0013_òh£?O É¶J_x0012_ª?b{©ñK_x0016_£?²_x0008_0¨_x001B_®?Çzß~wª?+È×Î_x0002_?DmÄ:ñ¥?ÀÅ¸zu§?_x000E_®'9£?;%Ô_x0019_ô§?TëézZ¥?:_x000D_Ì3_x0002__x0005_@_x0013_¯?bý$Ú:¯?Û_x0017_D$_x0015_©?²W?~T:¦?¬_x000D_ø)}#ª?´êz_x001B_*¬?Ý`'¿£³¬?_x0003_°Ñ}­Y°?åý­#®u­?Ýv¹§?fîòÿÊ¡?bù0­¤?1(_Ø_x000E_T¦?_x0016_ÙÛ°K£?T²_x001E_'2â§?a£Â_x001D_®?_x0012_m_x0015_±¨¥?_x0002_ÂÆ_x0010_:²?n·F°X(®?_x0001_ý_x0010_ñ°¬?? _x0019_%ý§?=æ_x001D_ÌöË§?Ý&lt;_x001C_cHQ¦?ôAdÿS«?üui¢¤?²h{_x0007__	¡?âÃ±gdÜ¨?J_x0004_CH­?«bëo_x000B_§?Á¤56±?_x000B_m_x0001_^?`Ó¥mÓ_x0004_®?_x0001__x0002_+ÙÎ6ø±«?ÎÝQÊÁ¬?Õ­½Ø¥?B`V¹	?Àkú)D¯?¼qÚÿðÂ¨?ò_x000F_XÑ!(­?AåË_x0004_¥?0Ý	sj«?/Öû½·G®?_x000D_o_x0007_Â!_x0004_¨?$uÒÁW±?dîùTT£?8í_x001B_³_x000C_¥?^ZÇEu¦?n_x0001_]6ï_x000E_ª?_x001C_9JáM(¥?`@_x0006_ÝmX±?Ì!ß'­?_x0002__x001D_û_x0016_o¨?ef_x000C_ì_x0001_§?Pixri®?Î§_x0014_5ïj¦?Ô_x001F_ÿ:y°? ÃXU4«¤?³A_x0005_0Cù¦?ÑÕAñ{r¢?î¼_x0005_Çu¡?h_x0010__x000B_ÐÚÄ§?ãuæ=_x001C_Ð§?Ð_x0002_è2ö¥?VT­q_x0001__x0003_Ûè«?n©n!1¬?)_x0012_l0¦¦? BÉ-ÜÔ¨?_x000E_L_x0015_ØJ{ª?#qª?Gã1U[?#{}_x001F_«?ÐÝ¿¸óó©?_x0012_ÐÓN_x000D_­«?ÐlÝg®?¶83 ð¡?_x0016_¡jü|«?¥ÇË%T¢?IPôí¶®?w»S§2¯¦?V18f_x001A_Eª?§ês_x0002_­?SUÏ&lt;{®©?_x000F_ðÞQRè©?£±²_x001D__x0013_ª?07HóË¬?,üLã¬?_x000E_=¬ªK¦?¹õc¯¡?¤°_x0012_fÃÞ°?Ç±ºû~°?_x0019_ÎÜÚª?)_x0007_Ç'tæ§?êI eEnª?HÊy,©?HS_x0005_ËµV¦?_x0001__x0002_Õ&amp;»G_x000F_£ª?gê¸D?®c_x0006_v"°?_x0002__x0011_D^§?Hþ~¸´j­?à4Ïñ)Ã©?_x0015_ø}«¨?´¯á)ö©?ì-ê_x0019_¥®?¿FO¯µ4©?³å­c;]ª?r/_x000B__x0013_K¢?_x0019_&amp;Íû{©?¥_x001C_hµ@ª?®_x001A_À8¬? ?_ì.vV§?ã8¢[I¯?äS6¥?_x0004_	×/³?ðÙª¨?_x0004_³­0a¾§?£ëÏíé*¨?_x0006_Ö8ã_x000C_¥?»Ý_x000C_¡°¨?)gã_x0017_ª?åxÕÔÂþ¯?ñ_x000D_¦Ø;M¨?Y_x0013_Ü?î7­?ÛM_x0014_ié°©?»_x000F_¡&lt;ª?_x000C_?½µT ª?¯Ö_x0001__x0003_¢¯?_x001D_»_x0015_+¡«?½_x0006_aº«?þl=ûIë¡?IoõG&amp;°?¸_x0013_²º_x000E_è¨?_x0011_6Z4_x0004_ª?º§dìæ­?~àªçÓ«?UL_x0018_2§?ÏAs·/)¤?¨½äü§?ÝÅ?ëÖ©?.ûÁ#g¦?°_x0004_u_x0006_Ì¥?VÌÚ®?N[Vo`©?7÷¢,Å_x0016_¨?öðDéq ?ÍM_x0013_ï=_x0016_«?ý$Ôôýé­?è=_x001D_þ¾¥?y"çç8Ì±?JÑü2ª?øCÅìÎÉ¨?´_x001D_TÊ_?\#Ð:¬¢?Ç6îtP¨? _x0002__x001C_|¨?ü7èè'	±? 9úò°? æ2@*ç¤?_x0003__x0005__x0004_£Ëoj°?_x0001_	ð©?_x0018_¢% u_x0018_¦?_x0002__x0001_Ò^Ù_x001A_¨?#÷°È(_x0011_¦?Ã+]M®?A_x0016__x0019_	¯?="T³|¥?6nwP8¨?/2½(¯?NV_x001F_ª¬?nÉMw_x0014_Ï¥?ÜWû¹«¢?b¡K_x0005_ùÙ¨?FÏ.6_x001A_«?¿¬âÔ°?n(©é©?æ.¸ü0¥?oh÷òia¨?o_x001B_ôXoÛ¥?dlm£ ¯?GæÎö¯?oý_x001E_jFj¨?÷èÄº_x000B_U¢?d§_x0017__x0005_iõ¦?_x000B_:Ì(ù_x0018_¨?òFú¡=Ü¦?¹_x000C_ü1o¨?&gt;Î&gt;_x000B_ø¥?R¥÷Iqy®?_x0005_g_x0016_e°ø«?(ß_x0001__x0004_ ¬¥?"tµ:_x0017_S¤??Ñé_x0005_o£?Ò_x0017__x0014_4²`¡?&lt;Îñ_x000B_ ¨?Jxu£¨ß«?øm§éi|­?Ç_x001E_:±ß¯?3_x0011_Há¿«?_x0006_^û·vÌ­?³{P_x0016_Ï_x0004_¨?EÌtñá©?±§Ç¤Gë¬?_x0013_â_x0002__x0005_@´?H¬;ð_Ö®?T+ðyù©?ÏÐf×Ù¬?ÒÇÇMT®?bÂÄí"þ¨?_x001F_¶«K+©?_x0019__x000B_º¡v°?_x001D_c¶©_x001F_ú¨?£·fö_x0002_©?8å9T_x001D_Æ«?ëÆøÖ*&amp;«??_x0003__x0004_?J¦?wÈ«P_x0013_Mª?c4_x0014_Es©?cð&lt;¬?HR.'¨?îýKcà¤?ÞUÛ+_x000F_¯?_x0002__x0003_`Ä_x0013_äø§?ðücØ/À­?&amp; ³l¤?h_x0004_Íþ¢?íéAC|®?L+ù(±?îQÿWíÕ¤?ÉÐ_x0001_¬?1Í(k\¨?»7móøª?¯ôÄP_x000B_­?QÞtQ?×·_x0006__x0013_dª?á_x0005__¦Vç¦?	J(*3 ª?P_`uû_x000F_­?ptT¡Ën¯?_x0012_ÎO2_x0004_¦?NÑU_x000B_	¬?Àû:Ç¢?®Ç)ê*­?$q_x001B__x001F_õ_x0010_§?4:(î¤?ÜâCÒK°?Û_x001A_rér­ª?PÞ_x001E_°?ÞÐ9°_x0011_£?á_x001E_Ú_x0014_ËK¤?f:Ò«?Ó|ÌßêV¥?^*ÅD¤?á+ÛM_x0003__x0004__x001D_«?~¥Â3¾_x0004_¦?;ÿo_x0001_/«?¬÷f"V¼©?;ð_x0015_Ðêþ¢?Ãç_x0011_°m§?q·Ì~E?¤?Di¤(Ræ¨?i_x001D_RâÛÌª?_x0007__x0010_îü«?&amp;ò^ü»®?_x000D_ëÓ_x0016_ÿ_x0004_°?ùö-_x0014__x0010_A¢?ÒVÎ¬?b×ð®?Á´]*A&gt;¨?QÙ¸_x0003_¦?_x0008_8Ùó±?yôB_x001F_Ù°?t_x001B_a¾L¥?o%_x0001_3¸C²?«¤p×}«?0ô_x0007_\1`±?_x0017__x0012__x0007__x0006_T¥?:%ûÊÖ¬?0Ñ_x0019_&gt;"·¥?´  /_x001A_©?ïË¹Z¢§?·m!\&lt;&lt;©?&lt;_x001C_Ñ_x0005_7ª?_x001C_zâ'_x0002_©ª?sB·ÓÝ£²?_x0001__x0002__x000F_nG°¤?qòtÀúª?_x001B_«ÙèÖÐ©?_x0012_Beã¦?ÆðÕh¼å¬?Ë¸¤¬÷r¨?_x000F_=_x0013__x001D_£??æ`Ì°?òß68;¡?Ñ4_x000D_Å?_x001F__x0004_ _x0017_èª?Å0pzô­¯?EÄKíª?:ávY_¢?´ª_x001B__x001E__x0011_Â«?M,^eY?dôõÿû¬?,Øïè_x001B_`®?_x001A_6TV_x000E_¢?_x0018_5Îõ¬?æ0²?ù¤?$Îë_x000B_Æ¥°?ÿ¥C¦_x0008_°?ÕÔ«_x0013_Î&gt;­?¾QB_x0005_¦?_x000C_ñQ°«Hª?õ&amp;[Õ¥?î­sÈ¨«?»ÖTA©?_x0015_ýTS¬?ÂhÂÉð£?(r!_x0003__x0004_°©?ßÒO#_x0015_±?G·|°½¬?®`º¸h¦?¦|;°3¨?ÝY_x0017_EWÞ§?GlµáM¬?¿_x000E__x000B_çZ¬°?Q_x0005_M§?þ*ëÊ_x000D_¦?_x0007_­¬®_x0012_±? åA¼yÓ¢?S}_x001A_?ÆÌ¯?¢¯Kê§¨?_x000E_Ó	ÅG«?¤[óëWÖ£?_x001E__x0017_V_x0003_Ý ?_x0008_P*Ý_¥?¢ü_x000C_ñJ?¦?ÎéS_x000E__x0007_e¨?$_x0001_q_x0017_Fï¤?_x001B_ªÅSÈ§?p_x0016__x0013_U+¦?_x001D_ùÉV'§?"ÈÁÿÙf¨?LO^ßY_x000F_¬?-Ó9CK§?|e_x0011__x0014_N¼?_x000F__x001F_&amp;²_x000F__x0002_²?¨)_x000E_âL	£?&gt;v³×½f¥?%ßP%È_x001C_ª?_x0003__x0005_^Äko}_x0001_©?PÁ"_x001B_¤??víÑ_x0008_ª?8s%_x0002_àÔª?_x0019__x0019_³à©?©iÃø_x001F_f§?ã_x000E__x000E_V?Xª?#	Øz1©?%dàÄ_x0004_¢?ç«kB­?sÑs+´a£?W_x0007_Â_x000B_©?eù_x0005__x0005_6¦?"Þ_x001E_1¢?7t+_x0019_t®?Xûñû-°?ôÑcS¶±®?µ_x0018_9Õ¸­?·¤{cN¬?g+_x001C_&amp;Ì©?Î,qr¤?ïeWRã­?I×å_x0013_-©?_x0004_B¤~°7¤?â½JC_x0011_©?­4»_x000B_¥§?4)³W#X¨?sÂ¯¶¨_x0017_¥?¯Eè¯?·etN9ç§?­kL_x0016_LN¡?_x0010__x0012_À¬_x0002__x0003_vS­?s_x0019_º_x001D_åw¨?Æ_x0011_«¬?Þ+sú+¨?¼i_x001F_ýª?û=pí_x001C_,¬?ø_x0001_qÑ¼%¤?"L¿_x001E_©?_x0015_Ó_x001C__x0003_ëª?ÑI÷Å?°,¦=gZ¬?w(Ó)o¬§?EÙ½O?_x0006_¨?_x001C_W¯Âj¢?$R&amp;pÂX¤?_x0005_èRoÑ0°?bàa.s©?Ïô_x0013_þ°â«?_x0015_ Ëf_x001C_£?àÎ_x0001_È_x0002_¤?®!Ôk_x001E_¤?J¹_x0005_G_x0001_{©?¬¿ÒNã¨?_x0008_%h±?°Õ&gt;nd¾²?UW_x0010_ú­?òK9Ñ¤?±Ì£¢&amp;û?ö÷ÜÉ©?ïº7&gt; ¦?6ÓÊùv_x001E_§? _x0014_zr	©?_x0001__x0003_Aãoz_x000C_»±?_x0010_/ê¢È«? fmÖMÎ«?_x001D_o~[¡?Ù÷_x0005_0Å®?yzöä_x0016_­?¾Àßnª£?r[ÍÊ°?Ø_x0019_~&amp;s?ê¯¾Çª?_x000B_{9_x0002_÷¨?°Öê?T°?×_x0018_MºR§?çA×I«?Ä3ÂYÎy¦?_x0013_ ÃÒ»¨?¡ëo/üE¦?6Ü_x000E__x001D_½w¥?øMË-~ë¢?Ãxñè¥?_x0006_ý³ö£? ¼jD`f­?Î]®wmº£?ëá}_x000B_Q¨?xa®ûÈ¤?v$ë§_x0005_¡?¯÷_x0003_¬?¬¨À¦ó­?]Ù_x001A_Ã¢¦¬?rÔè-å¯?_x0003_&amp;@_x0013_Ð¿¦?Ñu{_x0001__x0003_JÃ³?þVð¥,&amp;¦?Ig_x0008__x001E_©¬?®.|(_x000C_§?- ­¯Â§?îæg­W¨£?)TÛ³r°?ò[¨AÁª?_x0003_ÌAK.&gt;§? È#h_x0002_¬?«(Å÷î­?eGW_x0019_dô¬?RS&gt;.1Å¤?_x001C_K¢Õ_x001F_?¯KÝ7?«?@Nu¦?þ_x001D_6ª?édã-dÅª?2T³_x0013_¿Óª?jÍAEd_x0011_¨?Ã$è-§?¾_x0004_£¸À_x0016_°?_x0010__x0016_«Çü®?ôñ(Ë ?ÖÎÎ§ûàª?óã|_x001D_ö§?TÿBDw¬?P%¶Ë_x0018_q¦?ë_x001B_P¥V°?gÕt5Dª?J/_x000D_£ä,§?'?sùS"²?_x0001__x0003_Å/pÎ×¡?]ÕÂ¢ñ+®?&lt;-»ñ-ï©?òíÝ%£?|_x0004_ÇúÀ5¦?~©_x000F_ý_x0007_·¨?ñE3^Ì]¢?4kÕaº¬?_x0002_6)(ÿÂ¡?i_x0018_þÎ_x0016_¬?¸J]_x001B_,¦?£D\xdÞ¬?AXsV_x0003_¥?säÁ`êù¦?E9Û]ï«?nÏp¡Y«?¤±Yç_x001F_­?#úú®c+ª?£_x0016_Ät_x0019_0¯?¥2Ø7¼ñ¨?L_x000D_nUúz¯?W"N¦´®§?"ãuah¯?6j_x000D__x0007__x001B_¡?i´_x0012_jÕÏ«?)ÒEGÒ¦?Ûg!_x0010__x0013_¦?L_x0013_IZnª®?_x0018_ë{¢à ¯?²_x000C_I&amp;gz­?&amp;;i³ÏÞª?2½_x000E_á_x0001__x0003_1ó ?&gt;_x0001_£é¾¨?á¼qíª?~_x0007_¥D¬?r´ _x000B_Â¢?_x001B__x0003_h_x001F_­?ö¢:_x001C_ ¬?_x0005__x0018_ðù6¥¥?|°Xí³f°?Sµïjsä­?{¥_x000F__x001E_é¤?&lt;,~p4Ã£?Ú[ÊWÈ¬?&lt;¯n&lt;î¯?Ð _x001A_Mq_x0012_¥?ßp¬KQÆ¦?CK_x0015_Àéþ¡?zuc¼_x001D_õ«?Û5Ò59ª?µd_x0018_´Û©?tð oÓ_x000E_«?¿È-Þ8¸¯?û×¾Ñ«à®?CWcð \«?¦aJg_x000E_¹§?¾Ããçß~¬?_x0016_"_x000E_i­ª?!`ÄfP©?Æa_x001E_Ö_x0007_©?÷EÛ?¼A°?^X¾_x0002_%Ò­?²5ÿÂåê¦?_x0001__x0002_Ð#_x000D_ßc§ª?_x0014_ñ^ºÞ¨?²(©ëÔ°?fÐbÝàL­?Â|îÙk¬?#¸-ÐÏª?ë=fù-&amp;©?#Ü]üp¬?d­_x0004_üwu«?Ì__x001D_­sU©?_x001D__x001A_c_x000C_Ñg§??æØ»°?a~_x0001_¢Ðl«?_x001E__x0019_Wg	bª?HÕÞÞ.ÿ¤?GÂC©Zþ?¾(4TL¦?o±ì®·°? óGI§?Ò3;W/í§?Ê°¤pÝ±?PSGÉÅ_x000D_±?³-¾_x001D_òº«?_x0015_PC®?è5_x001E_!þ­?×¨#`bÌ¯?q/K_x0015_§?_òé=Õ±?&amp;â§Ë]¬?úF_x0014_À£?)þz_x0011_eT©?2ÝA_x0017__x0001__x0002_¼\©?^gd	Á!¤?ÞNÄ_x0018_©?&gt;×(_x0013_9_x0001_¨?fòqÑj«?+Ül_x001E_Ïd¦?TÁòàkZ®?»Òôõo®?ÁQ_x000C__x0010_ÁB¨?úª	_{°?ÌjÄ;la­?XSøJÎË°?W#é²#¬?^­fgÊ®?ê]­î°?_SÔÞv¯?çKÝ¼ÅJ¤?0Úæ¢_x000B_®?Ó_x001B__x0005_t¥?õ-d¸(ä£? .¨h©?´(gZÕ¦?UÞEN§?sËIC¥?_x0015_~&gt;âl[ª?&lt;J å_x0010_Sª?çSjTê8¬?D¸t_x001D_ ?¿_x0006_3Là9£?*ù²¾?6V_x0013_¯?mÀ_x0003_Þ¦ãª?_x0003__x0004_ß_x001D_ÛßÀÜ«?I_x0018__x0018_©=©?ý_x0013_jÒ8«?a;Ö¸_x0019_R«?d_x0002_¸ÙÞí¥?zØøùrÎ¨?_x0014_¬_x001A_?&lt;w«?¢_x001C_@ï¥`°?§e»;¯å¥?ûÅëõSì©?_x0002_XÃK×_x0006_¬?Î_x001F_-MÒ$®?Õ_x000F_æ_x000D_¨?=ãéßg_x0005_«?F¤`_x0015_º¢?¤ÏgUÆ¬¡?_x0018_üL¶®¤?M_x0008_V8§?¶ÖüÀâË¤?_x0001_µ!?î¦?¨ºO$j¬?»©Tv «?qY_x0018__x001C_²?ÄÑ;D ?YýTH¯e©?çOÙ+~°¥?r&gt;äÎ}¯?óãß§©Î®?áÂù_x0007_H©?WøB_x0015_°$ª?ÈV¶W3³?_x0002__x0015_ó;_x0002__x0005_þO²?ºvÇ&amp;*¡?Q_x0002_Ê;g³§?6cñd°?¹¬&amp;_x0001__x001F_§?·l&lt;6Ê¥?×_x0013_³.fæ ?|6W+%³¥?Ý*|øQ.¦?X_x0016_Út¬?ñ«Kd«?_x000B_[_x0008_¨*¥?*?YlI£?_x0001_?²W¦«?Pã£Æ§?üIÎ|ßª¦? Ù´_ö°?ru'_x000D_¨?B_x000C_d*£?óòx\§?X/hL©?ÞkÉxÂ §?_x0016__x001F_M}Ç­?{Z' `«?+ÄB£?ò		Ø_x0001_ ?1_x000B_´$_x001A_§?Ù+4pjª?BìÝä°?_x0003_¥Û_x0005_¢®?!_ùJã»¦?VÛk_x0004_ë]§?_x0002__x0003_Z¹Ì_x0011_Wù¢? V_x0014_Ã0¶?UuM1úî¬?)%×¶,¢¨?øs%@2£?¨û_x0010_ìuÛª?ta_x0001_m¢?ä6$\ ë®?IÜ|²W;«?_x0006_Pæ©?ÜÚF_x0019_)4«?Ç;HBÿ¦?ÛÅ×«?£dk3z?¥?öjÔ¦¸©?JÔ·"ï"¨?8W_x0014_[öª?Älp^\x¡?èó®ï¯?÷ZSå/(ª?Á¢Ü_x0007_Oª?¯áÌ_x0008_e«?§lS¥?pñ½·_x0011_¬?«p%ÂÑü©?_x0014_ú¤&amp;% ?Ë_x001B_9M_x001A_¬?´Ö¢&amp;Ù¯?¾i¸-x£¬?áéÿØ~­?AM_f}¥?d_x0007_(þ_x0003__x0004__x000D_(©?=_x0012_ï^&gt;¡?3_x0001_Ùÿ4Þ­?Ç~_x0016__x0013__x0007_×§?"_x0017_ú4_x0017_÷­?Ú_x000B_ÔzM¥¦?f_x0003_~_x0012_·©?_x0005__x0019_f1÷¾ª?_x0003_¶6¿Ên£?_x0011_ÎËvÜ¤?V%V_x0001_«?ËLólA5¬?ñÅyÎ_x001E__x0006_­?_x0015_(¢iæ?ý;@"§;¨?ûÀLg°î¨?Û%/_x0002_\¦?JãéE1q¥?u_x0006_É_¦?Ô_x001C_ºÒ¹ª?v_x0001_doÉª§?hKlAzÓ¬?Ì?_x000E__x001C_L9¥?õÂ¡ß¦?Òs_x0003_Á¤?r_x000D_"f¥?ÚI¯Úø¯?ð¦}°Lµ¨?FB_x001D__x0015_!±?N_x001F_ªTtc³?_x0004_&gt;\§._x0003_­?_x0006__x0017_I5¾¨©?_x0001__x0002_]KÝ£?ÉÍÌ E¬?1ýÙ½Y©?_x0008_Ù£c¬Ñ£?t[z­÷§?_x000C_DýÆ¨?S®h_x0002_u?Ý½yÓ©?­·K&lt;e·¤?_x0004_KA_x0015__x0014_©?r_x001C_Mµ°?«_x0008_Ãç¨?¡ÔÈFó®?ÆÑøÄ©?&amp;÷{neõ±?ÒÌR"Ü:°?9üx"¦?ò&lt;anb¯?ò§dWEõ®?äßqgýO±?_x0010_ÙÍtÿY­?ñùmogª?ÈÍkeg¨¯?¤ÆöZ_x0010_F§?ã§§«?¦?õ1_x000D_¦_x001A_°?áÙ{l%&lt;±?BubJ82¨?,¬¿ù_x001E_¡?í_t_x0006_g²?9\_x0006_N_x000F_ ?©£_x0001__x0001__x0007__x001C_Æ±?!Ú¯Ù_x000D_h«?ÔG&lt;öÚ¤?½E_x0012_ã½©?zÞà2­?× %)«°?Pï°_x0016_!¥?Þõª«?hãÝ_x001B_?°?Þ&gt;ó]ÀÜ¢?_x0007_Ã;|©?2Ý¹ò3_x0005_°?{ôd´_x0019_À¯?`kõ6/ ¢?ÿÐ¤H7±ª?zËê}½§?(1È_x0016_±?_x0002__x0018_è¤MØ©?\Dàw c©?_x0017_ð);±¡?fH«é6ý£?v]EpP_x0008_¤?íp×_x001E_*ý¥?=_x0003_¹w±?ó}¥Ñ¬?]_x0006_Xvo³¦?Ïdô_x0019_ Ù¢?$D7ÆÎ¦?Ðev_x0004_4°?i_x0017_(0â© ?^ª*Ü÷¨?R£_x0010_ñN?®?_x0003__x0005_t'&lt;ð[¯?N_x001B_]ènÝ±?XÂa_x0012_·«?ô _x000F_ô!9©?©E¥ñæ_x0013_«?ypÞw¤?_x0012_jâæ«?ëËEõ­?d_x0001_'µ¦?óÜ&lt;~ÿ&amp;«?­i÷E°?ªOZy_x0018_¯?_x0008_ñ·@_x000C_©?¾_x001E_V¢» ?¬ïÏ¸6­¨?|¹_É-£?e_x000E_d_x0007_3N«?_x001E__x0002_b½.Ï°?_x0008_D&gt;uÐC«?r_x000E_³ä}¦?_x000D_,/-ìü²?n³_x0004_FS¯?þWxÙå®?~zÕÀb­?XÚ_x0016_\É_x0002_§?é¨¡C§(°?Ê¥ð$ªL±?Òå_x000D_B®?&gt;nº _x001D_4?A_x0001__x0008_²üu?i_x0014_¸&amp;j_x000B_ª?6¿!_x0001__x0003_O¦©?Ý@¼_x0002_)ö²?ô%mf%¨?°¡d£?H	;_x0002_M²¯?FÈ _x0015_r©?%{&gt;Ú4¥?tó~ÿÿC¨?Í9löÈ¶¬?ûk¦ê7×?øZSíÅ{ ?Å_x0005_(0±?ë7oYïç£?_x001D_¿-Á¦?à©ÎÁÉÍ¬?8Ä&lt;8NÔ§?DAþ~4­?¥Ð(®«?0¢_x0017_K¶U­?D6Þta¤?«+_x001A_·0¤?ØNâií(¢?_x0005_OÛnK³ª?ÊL_x001F_.ó«?Õï$_x000D_¯°?4_x0016_mâj¤?_x0006_ÁÖ®ºë¨?äfÚÚ§?Tçpïäw©?(øÆ__x0004_y£?aWTÛï?6dÐRt_x0014_®?_x0001__x0002_li.äk©?=ð	@}¬?¸__x0017_Ñ®?Ç6:`þÿª?¤î u5b§?z|¶_x001C__x0019_Éª?Qa%·6«?_â_x001A__x0016_'H©?g§º_x000E_¶«?Ôxá¯N°?÷Ë_x000D_B§?fgíjßÈ¨?ôëµÄ¢¢?SÃ±ú_x0010_ª©?ë_x0007_Y_x001D_«?_x0012_Ê[ó|¨?¯®¯_x001D_e­?T4bF©?qßÐ}æ°?T_x001D_°vuª?åqëúÊ¦?_x001A_@À?Â¾Æ_x0011_ä¤?	ý¹8Ïþ°?Y&gt;ÄöN®?UÎ'k_x000D_¤?L'ý¿ÿN¯?_x001A__x000E_S ?_x0011_eíF_x001C_¢?h_x0004_Wô ?äÃ$¸EF±?çõ0_x001D__x0001_	¦?~Ã»Õ¥?vä¹[QBª?øÃ_x000E_]\Á°?_x001E_Ð_x001F_,,«?¯!_x001C_-8f¬?cE,At±?ò_x0005_ïµ3§?I_x000D_W_x001D_^ª?¦nÊZÜ¨?_x0012_ HÚ±?á1`æúX£?d[xæ_x0015_²?Óç/y§?((û¶ _x0008_®?ä!_x0007__x0012_¹ç¥?èUB]¹Ø¦?HÛ_x0013_Þ¤ñ?ÂI8_x0006_q­?ºöÜ=¬?]y_x0003_l=u²?KõO_èô$@_x000E_¼¾Ï/_x0008_)@@µeWøÅ_x0002_@a_x0016_=Åä$@¼¬Hd1V%@&lt;_x0010_í«O_x001D_@¢ææy$@_x0010_áUAf_x000D_@_x000B__x0007_©è¨)@pþàGrÑ_x0014_@´q_x0004_Â­! @_x0001__x0005_À@e&gt;Ó_x0018__x000C_@GÈ¸¤`%@¢è©\V!@m;Ûá_x001E_@ÖÎq_x0018_h¼_x001F_@K_x0013__x0018_j%@ÿM7Âd'@Và_x000F_E(@¢ýO?ó&amp;@@DÆùV_x001D_@1â]@_x0002_4)@ÙÖZµÙù#@ñeu®h_x001A__x0011_@Ó_x0019_À_x0005__x0014_\_x0015_@`#"·î?0_x0010_"M_x0018_@0AvÅ7ã?V_x0003_»îÒ @:|`îç_x0015_@á´m|%@ú:?$@dgmKùó?	g&gt;V_x0011_¼ @Cÿ_x001C_Y¼)@B©ôÖE_x000E_@%ÛÌsv%@úw_x0019_WS_x0010_@ôÊ_x0016_j"ÿ'@ÉÞGáÜæ$@;°A_x0004__x0001_r_x0014_@ÍÌ_x000B_p$@Ñó4_x0006__x0007__x0005_, @ä¾«,Ë_x0005_@õ_x0004_¦ùV$@Ë÷_x0018_i_x0019_@°jêé)@_x0012__x001F_$¶¢_x0006_@H_x0012_¥}¯&lt;&amp;@h"°ì|H$@Ø±4_x0006_òN_x0007_@_x000B_Ý¥Ù_x0015_@SeýÐµ£!@Ä­J£Þ_x001D_@W_x0012__x001C_J"@_W¡JM&amp;@äb®Ð»z_x0018_@:_x0019_©Þ¬_x0019_@ÑÿrþG%@e_x0016_$Äÿ5%@õÕ].âÞ!@ÐÑ_x000B_&gt;¢é'@Óé_x0014_&amp;:s_x0015_@^V_x0002_cîÁ_x0016_@Lë­±bª_x001D_@_x0003_X!ÄÇ4*@_x0002_²ª÷2=$@i¦WZð#@éN¨ìE_x0004_*@¼Øås(@g	°\½3#@µÕ¿Â_x0001_´&amp;@F¡h:Nq_x001F_@æÎ£¨3#@_x0003__x0004_Î_x0013_ðÐ9e_x001B_@ÕzM_x0015_É!@ò+eH_x0012_ @_x0004_^9ðeÀ%@_x0001__x0018_à/*@L[_x0010_¿s«_x001B_@f-V_x0018_à(@à_x000D_·he_x001D_%@_x001C_\£u6_x0013_@Æ:_x0012_"ßI!@ÚÜÍJë_x001F_@È:4Sãö?¢ðÝÓRT&amp;@^2^PX_x0019__x0019_@Ø&gt;î!ê_x001A_@7{x¡.± @ `©lA"$@(Òö_x0016_Þ?ÔUÍ{_x000C_@+EìRÛ$@_x0004_¹yo{ù"@&lt;dÀ_x000F_¤8$@8_x0004__x0002_?¼$@_x0010_Õh7ã'@å_x000E_s8_x0014_&amp;@Ù_x000C_«J_x0013_Ê&amp;@_x0008_j³_x0001_Û#@{ú³ê_x001C_@Åã_s"@_x0006_|«dï'@ps5'Tp&amp;@hT_x000E__x0001__x0002_B_x0016_@GMCwÕ%@Hb_x001D_&amp;í?V6JôR"_x001E_@_x0019_î°_x001B_î$@Ä#_x001B_âÖ_x0001_ @Ê_x001E_ãg_x001F_@ëp_x0010_¶D_x0014_@øyù¾'Ñ @ô%_x0019_\Ls$@¹_x001C_&gt; @_x0003_n'Øh«#@Øk¸ÄÄÁÖ?£SLy_x001C_Í#@)_x000C_j¶_x001C_@|A_x001C__x000C__x0016_»#@²i_x0002_q_V_x001A_@®G¯+l'@'_x001C__x0008__x0014_i]#@÷H_x0007_À_x0018__x0004_@P¿_x0007_'P4(@&lt;pô Ê_x001D_@âÅQ&amp;&gt;ã%@ìã_x0018_0!@V9§6túâ¿páÈ[fô_x0018_@xXõëM_x0018_é?L_x001B_[_x0003_u_x0018_@­\0_x0012__x000E_$@Öí¯ßÁ_x001B_@¬Hð_x0010_Â®_x001F_@au»N#@_x0004__x0007__x0012_ò»¾(@xb%E ¦)@_x000C_Ñ(_x0001_&amp;@ò[_x001E_:ª_x001A_@ùÕ&gt;Db$@_x0017__x0008_Õ_-È"@]É\zñ!@ê_x000C_ã2_x001D_@E_x0016_êY_x0006_(@$¢Ý_x0017_]_x001C_@'NkÆ'@³Á&gt;_x001D_.Ä_x0017_@­¢B._x0010_@ë¬ôÆîX%@±ä_x0019_;$@sÁ!"@ââ¾Uì_x0005_@_x001E_]+_x0013__x0017_@¨ÒÆãA_x0013_@B	-?^_x001E_@_x000C_½©W_x0005_Íä?ä_x0006_nº§_x0003_@\_x0010_fxõ_x001D_@ÑbÇ_x0018__x0016_@_x001E_c_x001D_þE_x0016_@ª_x0002_Üàç?{b.Ä&amp;@|ÈTq_x000B_@X_x001B_õw&amp;@\_x0012__x0019__x0019_G_x0015_@8jY_x001D_bu&amp;@~R_x0008__x000E_2)_x001B_@sÎÁk'@ï4ä½2_"@Ó_x0016__x0001_oR÷&amp;@çb¹e4&amp;@¶b?_x0007_@Ûj8"_x0006_]!@Æj¬$(Þ$@ÎmQC©ö_x001C_@Q_x0002_¥?£"@êH_x001E__x000F_é_x0017_	@Å·ù|Ô7"@{LßðR%@z("H&gt;)@pù%_x0010_5n"@_x001D_^_x000E__x000C_&amp;@­_x001A_®e#@-_x0003_ði'@_x000C_¡_x000D_ÉPp#@1_%hDª%@_x000E_¼Ø|r_x0016_@h_x0018__x0005_Oö	@h[0t×`'@:ò_x001A_ö_x0016_@Ò_x000B_Û_x0017_%@_x0019__x0001_H7MÓ&amp;@`_x0004_Ðç&amp;@iLP¼_x0018_$@7z_x0018__x001B__x0014_ù'@KÆ²_x0013_&amp;@êzüÃ¾º_x000D_@ÖÊX_x0018_)@_x0002__x0003_ÄaaL+_x001B_@¢mª_x000B_#@£_x001C__x0019_úÞ&amp;@6&lt;¯òz)@Wùãþå_x0017_@òúÜ_x0018_¬£_x001F_@x÷nú«9#@óüF_x0011_«ã%@J.!õ_x0019_@Òv_x0001_6Ýì_x0008_@@_x0010_.	Êä_x001C_@©_x0017_Íé"@ð³êd @_x000E_â_x0011_È_x001F__x0010_@_x0015_Ì]Æ#@"Ò¶_x0003_­&amp;@Ú½YÍë§_x0007_@üHp©¢"@egÈ¡PÙ(@_x000C_t $ê_x000D__x001C_@ÄüMô~Í_x0019_@¼_ì_x000E_À %@_x001E_ê«íg_x0003_@_x0013_ñ:$&amp;@·_x0010_CL0\_x0011_@ª(Úºh_x0013_@T_x0004_&gt;_x0016_)@_x001C_¼!'@¥ñý¤ü$@µ_x001D_ªª_x0011_@Uáø\_x000D_?+@ØÔæ,_x0005__x0007_Ã¦_x000F_@æ¥q³?â_x001F_@ñ¿_x0014_õ`K'@L_x001B_¹ò¿{LU_x001D_	O"@7ÿ_x0017_ö-"@ÉSn?GV"@ÝA¯Á_x0002_à#@¨jY_x001A_@º=Y_x0006_Ë_x0006_@úW#±!@_x001A_ëjò('@É÷{ü{_x0017_@uÆpÎ ¾&amp;@Í_x0014_2'@ý_x0004_S:»_x0013_@Æøç##@Ð5w_x0003_Ð_x000C__x0001_@Ê_x0015_[ñI¸"@*@L\_x0014__x0015_@:Ècè¿_x0011_@´Xu¯_x0019_@÷qV_x0003_V»'@RI¸wÄ\_x0006_@÷_x0005_ðs¶'@«¶KG %@z0í_x000E_&lt;_x0001_$@ª _x0008_¤_x001B__x001D_@/_x0012_Íø«&amp;@ïà³ÿ(#@ÚîO#õ_x0018_(@èBÞð_x0008_"@_x0001__x0002_Xr®_x0015_US_x001F_@äMÙ_x0004_E=)@(_x0004_Ð³è+Ù?©	à­à&amp;@.P±6É'@¢+Ò\Æ\_x0013_@¶Ý_x0002_xï(@_x001C_ícÔ[Ó'@+Ás_x0006_Î)@NíFbW¥#@®	®7!@Jw_x001C_#t¶%@_x0006_ä+æ_x0011_â"@à¬Cr_x0011_%!@Bå,_Î"@NýüÛmL_x0014_@_x0013_¨cH¡_x001A_@Lè½!Ö(@|_x000C_½tzÁ_x001A_@3Fíÿ3è%@çä_x0017_2Ä"@OP_x001C_y¸(@x_x000D_¾Ó3_x001B_@¨GQ¼`&amp;@rûÔé-G_x000C_@øÞ2täÂ$@R_x0008_LÏ°ß_x0017_@¦ S0dr_x001D_@pãSI_x0013_+@@¹}&lt;_x0014__x001D_@¹ÃWÒ_x0016_@_x0007_x_x000E__x0001__x0005_T¬_x0017_@ÕõÙá'_x0014_@_x000B_$_x0014_ál @_x0019_nø@"@$3`"M @Ç_x000C_µ®i_x001B_ @ÙÖ!A_x001B_@³³üäJ_x0016_@_x0008_véÑÀÓ¿ Xw?5¾_x001A_@Ç_x0003_&gt;V_x0012_@älñ_x0010_&gt;%@¢ö_x001A_ÞFG&amp;@Dè¦_x0012_ô_x0014_#@_x001A__x0001_.l_x001D_@`_x000D_¬äì_x0002_@_x0011_M8~_x0015_*@çì~´k_x0017_@¿´¢àÁ|_x0017_@öL,""@v_x001E_oµ_x0012__x0018_@ê«=ï·(@&lt;)é'@¼zH_x0019_¨_x0018_@þå_x0018__x0005__x001B_L_x001B_@îÛõ_x000C__x0004_@_x001F_ ßÂ7Ø$@_x0005__x001C_FÐZ_x0003_@ònK._x0018_×_x0011_@_x0014_ä"Êu_x0010_@"Å_x0012_x2¿ @7Ié~&amp;@_x0002__x0004_8_x0019__x001B_;í_x001E_@G	#@?Îå0e_x0001_%@_x0006_ó_x000F_õ?ºèì"Í(@Àz2à¾"@_x0002_7²,V_x0019_@«øy o_x001C_@0@O«ÿ_x001E_@X¤OOsÓ?Ã!x)T(@g"_x0012_©ÿ#@t$QpS¾#@¨þ(øù_x0006__x001E_@SdjÊ8A'@aùª @¦·¢_x0010_%@©Xu@Bå!@@Ù-ß0[¢?ü,©B_x0003_À_x0018_@^.´3Ý%@©d¶'+_x0013_@lýBµÍ±_x0018_@lu½EÑtÿ?î½ÁV'@S{U«_x000C__x0003_&amp;@_x0008_E±Ê'@jQ_x0014_He_x0014_@DUK¬ØF$@ÌpHì$%@Cb¾_x000E_ó#@ã}^¶_x0002__x0003_!ü_x0011_@2Ù+22Å_x001F_@bv_x001D_ø%@,D¼êS_x001B_@C&amp;Öc_x0006_%@_x001A_J_x001D__x0017_Do#@Sh_x0018_VC%@_x0010__x000B__x000E_Iî?S0±Fpò"@ioÏD_x0005_a_x0016_@IÉåú{&amp;@|BW°n_x0005_@Ý­~_x001E_åó_x0017_@_x0007_õæ%(@ð©,_x0001_'@~ü_x001F_K_x001F_@äìùP_x000D_&lt;à?ï_x000F__x001B_*k&amp;@rµùEÐ_x0010_@p{--fz_x001C_@è¿¹%Ö_x0010_"@Ã[ãâÁ_x0005__x0010_@$.j_x000F_$o_x001E_@P_x000B__x0016__x0016_n_x0011_@¼(L&amp;_x000D_@lR_x0019_&gt;Ë%@à©ÆU¯&amp;'@ªSÒÓ1¬"@îªÁ_x001F_,b_x0012_@iè ð )@ÀHwÞøè_x000D_@_x0003_çÏh¨_x000E_@_x0002__x0005_¼mìDtÊ_x0016_@IÆ«Æ{_x0015_@¬¦çã @L¬{¯_x0004__x001D_@j_x0019_}rÏO&amp;@_x0007_|8ÚLv @_x0004__x0015_eÛûo_x0013_@Í³_x001B_Á¢%@Ë¼õ§H_x0007_%@òH_x0006__x000C_ G_x0012_@ò{5&gt;)_x0016_@ t_x001B_]}!@y©;½+_x001F_@ÓÜ_x000D_'*@ó%Ü¿ÉÅ(@Cm81_x0014_@-ï'_x000F_'@±_x001E__x0001_I3_x001F__x0012_@df4ÈY¡_x0015_@_x0018_"_x0016_á&lt;_x001D_@B_x000F_i_x0014_\_x001E_@.Ìr_x0007__x0002_@i_x0003_âs!W(@'¬¬_+!@À%§_x0002_Få_x000D_@@GÝ`ó_x0018_@TáJg]¢$@$PI°	+&amp;@N¹±¯þ$_x000F_@»aÒ~ó%@Ö®_x001E_R_x0011_@{##o_x0002__x0003__x001D_)@N®ïëØ_x001B_@m_x001A__x001C_ï¦%@:p_x0016_2ÑÂ_x0006_@ËÌvl&gt;9(@_x0004_@Tþ_x0016_ö)@´oêë1U'@fïs&gt;(@6_x0012_Aó]$@J!Ù¤hF_x0018_@FR_x0014__x0018_ð&gt;_x001A_@u¶_x0007_%è_x0011_@_x001A__x000B_öQ_x001E_@(oìá8_x0019_@0¹6_x0002__x0017__x001F_@êÈ0\à_x001A_@_x0012_&gt;­iÕ_x0019_'@Àî{XJ&amp;@à.2Î¯¸¿Ó_x001C_ì_x0012_y'@Z_x0017_Xî°õ'@¨NËù!Ný?_x0001_ziZP(@¶æ_x0017_?ªÅ_x0007_@X^w :Âõ?XR_x000B_ùX#@Øao_x0013_öh_x001C_@¼[Zº_x0003_ä_x0018_@_x000D_Bÿ_x000C_^¤_x0011_@î© È(@ÚúÉ­9Ûò?hJJXã!@_x0001__x0004__x0001_ºÝ;'@µª"_x0010_®"@P_x0018_{âûä_x001D_@ÁöåV_x0018_@yíavßÞ_x0012_@_x0005_TXû©!@Óá_x000C_Çx2!@lÑÕp._x0018_@%Ù	mÈ%@_x0016__x001C__x001A__x0010_Q_x0001__x0002_@Vn_x0010_î|U_x0017_@t»&amp;÷_x0013_@L p^"@ÅA_x000B__x001A__x000C_'@&lt;_x0003_Ë3_x001E_8_x0003_@¿Ë5z%@_x0003_üãý @8i_x0017_H:¹Ú?_x001A_EcJ{E_x0011_@Ø²À)@iµ½ºÝ*@Ý%_x001A_¨_x0006_"@öA²*$@h`;ßñ?+\¾_x001E_%@&gt;%Íå&amp;û?È`_x0012_ìÒ&amp;@_x0013_¥=_x001E_eb_x0017_@\ðJ]_x001E__x000E_@`Ë&gt;_x0007_¯+@_x0002_1Îaº(@S¨9e_x0001__x0002_Òãò¿è¥IH4='@Ò4ÿx®ñ(@Úð_x001F_Üô._x001A_@´ä"õæ¿_Îæá&lt;³$@fS'ý%@­;j_Ý_x0008_'@Î_x0014_^]&amp;@jákøK*@Z?_x0004_6~_x000E_@ÜÚð &amp;@¤Q&amp;_x001A_ð©_x0013_@^¥7.&amp;&amp;@ I/³[ @R[£e_x0001_~_x001A_@_x001C_÷ê_x0008_@y+@¤ö èF_x0007_@ÔltS,_x001A_@bÎ_x0016_¬¿_x0012_@ÛVë7N!@EPÓò(~'@$ÿé2U$@pôþ Á÷_x000F_@xö_x0002_©L#@_x000B_k_x001C_g0_x001E_@(©Èô?tmêr±_x001D_@ Ò@¤Ç°%@5ãµ·Y_x0018_@i,ä¹-ø!@H2Àäù?_x0001__x0004_¥_x001B_?;[µ&amp;@_x0012_¾_x001E_ÛW_x001B__x001A_@Ä¬ÔÐ$@ÿ_x0008_Ò;V_x0006_)@i;eÔ7'@ôU_x000B_EN«_x001C_@¨ÓÐ_x0012_%¶_x0010_@ä_x0005_Å"Ö"@²_x000E_sCl%(@_x0019_Ñ¼ËÉ @ÊS_x0007_ä`|!@_x000E_ÜËÐ_x001A_#@Êátþ[(@_x001F_¹_x001E_( @_x001D_x_x001F_æ£_x0001_)@ýò_x001D__x0003_Û_x0011_)@`R_x0016_SHx"@÷Í:³#@¤lô#üæ_x0019_@ (6DÙ&amp;@Æ@w¯_x0013_³*@&amp;_x0016_Ø_4_x000B_"@_x0016_h²_x0007_À_x0015_@å&amp;õ_x0001_Äé(@¸Æ f_x0002_#_x0019_@_x000E_PÃ1_x001C_@®_x0008_ß{%@DTj±m_x001A_@tû_x0005__x0002_â(@ý_x0006_;_x001D_V#@:*à!{_x0010_@Ê²Ôø_x0001__x0006_´~_x001A_@T0ã|°_x001F_@#ni_x001E__x0017_(_x0011_@õcØ_x0003_|F#@êðQZ_x001C_¼_x000E_@|_x001C_¾¬_x001E_'@Úi9s¤(@ûz_x0019_Ô_x0004__x0016_@êKðÉ¯'%@¦Á¶_x0012_zA_x001E_@BKYo%@ÚG;ò_x0005__(@×_x0017_×é_x001A__x0014_@_x0011_¥y_x001B_=_x0017_@â¦(O)@b-¿Õ_x0019_@Ø_x001F_Uh_x0008__x0008_@_x000E_D´LW)@Ñó¤4,(@ü&lt;¬«Ec	@/Ó_x0007_3$"@¨JXúX	@ìò¦­_x0019_Ñ_x0018_@p"/_x0016_Ôe!@®ävß_x0001__x000F_@_x0016_yÅ	7_x0015_@nÓ×Ëè_x000E_@Õu_x0015_U´_x0006_@&lt;_x0002_hOx(_x000B_@þ$kâ_x0008__x001A__x0007_@èN$_x0003__x0018_É¿2/¤_x0017_,#@_x0001__x0007_ÉòÉ_x001C_+_x0017_@ú&gt;º,ú~_x0004_@@¯p48õÁ?×àT´)@RÃÙ6Ê_x0014__x001E_@ÀrþõpÆ?ªÔQA©'@_x0003_C9 @ÖsR_x000F_+Ü¿°_x000E_?_x0012_6ê?L¾:Õi¶_x000C_@_x000E__x0006_'Khò'@:ç1_x000C_¹_x0015_!@Ü·-_x0003_¡È_x000B_@_x001C_a_x0002_É¦~_x001F_@Á\2âÚÔ(@i­9_x0005_¿_x0014_@_x0016_Ú{2·Í¿_x0003_r_x0013_]_x0006_0(@Ö_x0018_æ+@Ò)ò79_x001E_@ÿÆëòíÃ_x0012_@_x0001_¨ü_x0007__x0012_w*@¦åu_x001B_@¼_x0007_Ñ?$_x001C_@¶÷±iAø¿¼ß_x0006_ºé²_x0011_@_x0016_ø_x000F_ @è.Îh´0Ð?¾_x0002_@¼±["@D¼âå$ñ?(þîë_x0002__x0003_{0_x0018_@8_x0002_?ÆBø?_x0010_Vþ¦Cð$@$6ãÍ0¦ï¿¨æ/_x0016_.ü?¾e½µ± *@_x0011_÷Äí_x0008__x0011_@äNC&amp;@¹&amp;î_x0016_@·'¨[ @&lt;_x0013_SÂµ_x0011_ü?_x0010_w7Àp(@È6«8_x001D_i"@Îµ_x0013__x0006_íÛ)@&amp;±÷Ñ³_x0001_@dÀÜ¼e3_x0002_@ªR_x0002_ss _x001B_@Sìq#¯_x0014_@·ùW½-!@_x001B_©yÝ}9*@+_x0005_ø»÷?rea_x0001_»µ @j¦J«9"@î_x0010__x0007_sJo_x000C_@_x0010_Ó¸ÜY'@©_x0006_j_x0010_G)@tÈI_-Ê$@¡Å~Jy$@OuÀì#@á&amp;ÿ¾Ôê @þ¼¹KßA	@_x0004__x0019_S§Ìv(@_x0007__x0008_Ü}P¬ó_x000B_@^Û£_x0011_ó?ÄSåGTdü¿²²9&amp;¾_x0019_@ô_x001F_\èº_x0017_@æ5È_x0006_k_x001F_@)_x0001_/ã*@aü/:l_x000F_@©°Þ_Cb!@_x000D_5^¤_x000E_^)@Ãá%»Ì_x0017_@DµyDÂ§"@{ùT°5_x0016_@ù°¾_x0010_Ñ!@äÂByä_x0006__x0019_@0F»¾_x0018_%@zS'«ÖQ_x0002_@`¬=ç¸¹±?&lt;dä_x0011_bö?_x000F__x0003_·áä&amp;@Xôô_x0005__x001C_^_x001F_@ª_x0005_HuÄ_x001C_@@ÇM4_x001F__x0004_@_x0003_+c:m(@Ç³½-r'@â(Ô&lt;ã @àE¯_x0015_F­½¿ò_x000C_Sê_x0018_Q$@_x0012__x001D_·pT_x0006__x0018_@äý_x0015_##@_x001E_ú¡­$@_x0017_¬_x0006__x0002__x0005_Û|_x0012_@ ¥½×_x001F_*)@Ëp~ª4)@öò_x000D_ÉH_x0008_@&amp;Cé×sAù?øz§ë_x0006_@Z_ÊÝm_x001D_)@n?H'@â_x000C_j5%@UH{_x0008_@_x0004_ÒêÙ'@FÙtú·Õ"@(¦5!u_x000F_@èå_x000F_ª_x0003_ @_x000D_(i³ U @ål}Nµ$@ø_x0017_Ì³vI&amp;@ûmAëe#@Ò¿¸¹_x0008_(@¸;®yìï_x001D_@^ËÆÉÛ$@_x001C_ /ïbÀ"@ÌV_x0001_Ø$_x0014_@úúKÕ¾'@]_x001C_?{ï_x0012_!@ÌzMäEÞ'@È¡(]_x0015__x001B_@ËË.\Ü;!@_x0010_vô]_x0003__x0001_@¨¢û_x000D_åÑ_x001E_@ïuNE_x000D_Ù%@R=]Y_x0008__x001A_@_x0005_	¢´ö³#@SéWaÉ_x000F_#@x:$_x001B_ùø_x001F_@jññ !@k_x0003_ëÜð!@©_x0001_è_x0007_¹Í!@µ¾2_x0001_£*@ª@N_x0008_A_x0019_@£½_x001E_¦S_x0019_@ªÈg7Ñé_x0005_@|¬_x0001_ÚõÍ_x001B_@Òùù_x0002__x0005__x0011_(@aº¯#O°'@	tHüÅ)@'&amp;@ï_x0019_0_x0011_@øæºÿ!@zR½_x0019__x001F_g$@xëÅ@_x0010_@Ñ!¿Ûû_x001B_@Ø¨öäÚ_x0019_@Tcb_x0018_Î*@ØBq¯i_x0001_@^Ãu'@0Ðù _x001C_@æã·_x0016__x000C__x0012_@|Òë Ìm_x001B_@_x0006_t[_x000D_î_x001F_ù?JÎ_x0003_C_x0005_­'@_x0005_ýÀ®²¦_x0012_@Õ¥^Á_x0001_!@66&lt;Zf(@_x0004__x000F__x0002__x0008_Æ¤_x0015_@_x0005_BÎL`_x000F_*@cÉfP-'@Ì_x0017__x0002_·/&amp;@ì²¤ã¼¾$@"T_x0002__x0013_z#@&amp;_x0001_Õ´_x000D__x001B_@_x0008_ª_x001C_¬t#_x0017_@#0ü0{ @h_x0003_¼VÍÅ'@@D_x0008_%Hóÿ?_x0015_uS*8#@Ø_x001B_2O_+%@`£ðUÊú?RC_x001D_Süª(@b¶_x001C_a)@3_x0003_µÇu%@èY¾·±"@¶¶hÝêÐ#@èßnq_x0004_U_x001E_@ÖÅ°_x000D_]·!@ï×5@û_x0013__x0015_@_x0014__x0004__x001C_²%Ú¿n¿Íf)@Ryì=a @­~IÓÑ%@·_x0004_7_x0007_9D @Í3+_x0004_î_x0010_@Ùo`áA#@_x000E__x0016_yB3%@Pe^f_x0003_O @Â_x0006__x0013__x001F_ý?</t>
  </si>
  <si>
    <t>304610a68203551762ff0792b7a82f6c_x000E__x000F_BbÇÆ_x0005_6_x0008_@Óê.ý&amp;@	Zíç_x0007__x0013_@2[Fí_x001E_z_x001B_@9Æ&lt;PÜb%@N;Ó_x000C_@@å^ïì!@8ü_x001E_Ü_x000C_ @»Du?Ú_x001F__x0010_@b¾_x0004_\_x0012__x0012_ð?_x0006__x0014_Fb,®$@Ç9«|Ýô"@_x0002_ö_x0008__x0001__x0005_@tÅ_x0002_&amp;@u_x0008_ùjZ+@¼_x0001_$l°y_x0019_@rG,Ãòý!@ÌÔi¬ËP)@9Lzý5ü_x0017_@Ì2_x0014_|_x001B_&amp;@èà²«!@æªK-H*@ÕÏ_x0015_@J_x0016__x0006_É¾þ?_x000B_Gñc_x0018_(@_x0018_âßÞµÐ_x001C_@j=;02*_x001D_@:y~_x000D__x001D_@¢Dy_x000D_@á·\_x001A_@\_x0010_F_x0003_Ø7_x001F_@2ÀI_x0001__x0002__x0016_y#@¯&amp;á$z&amp;@x¼_x0016_èàD!@Ó_x0014__x0019__x0010_@"_x0018__x0008_-¡_x000F__x0013_@ZO¢þÈÈ_x000F_@Î_x000D_{9@_x0017__x001C_@k'NË&lt;q @ç¿ÁQ£&amp;@_x0008_Uâæ_x001B_@&gt;_x0014_ÏÚ_x001E_$@è_x0019_B_x000D_%@3òãX|(@å-³È×_x0013_@×àØ­Ã!@á´_x0019_u_x0010__x0019_"@_x0010_'XÁ_x001D_@ÔÞõq_x000C__x0017_@Âí_x0018__x0010_°P÷?JKBý*@Ræ_x0013_A[þ?_x0017_¦º_x0012_@_x001D_@°B¾yÍÍ&amp;@qFk	!@6~_x000B_ÙÒb*@¢ÄYðmì)@&amp;]RYr1_x0012_@½´nq_x0012_§'@ÐÀEc_x0003_'@à?=_x000D_iØ!@YIÙ¼~²'@ÙB_x0017_Ä§_x0003_(@_x0004__x0005_µfÍá_x0004_ß_x0010_@&amp;_x001D_S$6M @vÃ±nÒ_x001D_@qç_x000D__x0005_o*@tî°Ýäë?J¯fÛA_x001C_@-ÛÝ_x0001_@$@¾"Ô_x0006_Æð(@R¼`ÿ@4 @©I_x001D_½_x001B_"@d¯¯l6î_x0016_@_x0018_±Ð;/¢ @@_x001D__x0003_Ðb¿_x0003_Á_x001D_Ìõ_x0015_@ðãZõò_x0014_@4aîÂú$@_x001E_^_x0002_@j@RÝâ'@Ò[qf¯(@zp(=_x0006_@¦e/_x000F__x001F_@}1_x000E_	ÿn&amp;@u¢2S_x001C_'@Ì)nZ_x0003_¡_x000B_@mÔÍ¤_x0008_&amp;@¿4´8»!@wäÕ;£#@d]T:¬_x0016_$@Zú×_x001F_@Þê_x0019_kÑ'@6_x0017__x000D_÷_x001C_@Y_x001A_ò²_x0001__x0004_º&amp;@zMÐ_x001A_@ÜØ_x0018__x0008_½á*@Cc©{Ô	$@_x000C__x0011_è_x0003_`´_x001E_@!,û_x0002_	(_x0014_@OÄtîd&amp;@ÿÆ0Õo!@vÔÏ¸}_x0008_@_x000E_æâ_x0017_]ä_x0004_@{»¯ì"@ÿ&amp;ÝS*@hdv_x0003_I(@_x0008_BÍNK_x001C_@´çwTsâ?ÓñÑ_x0001_î%@Yôóeâß_x0014_@Eð VQ2$@_x0004__x0005_ý®Îç#@_x0018_é¥³=_x0002_@ÅÓòÇÿè_x0012_@Lr"_x0007_Q!@¢¥_x0019__x001F_"_x000B_!@" )¤@Ë$@?Ý^ìÛÖ_x0013_@z¹Ø_x0003_Í_x0013_@uÕjÌPª$@ DÙ9 @p-Kw%')@l_x0010_¢ Ëü?¹"ñ®É±_x0016_@ÁíµÀ"#@_x0002__x0006_Åww_x001A_Êc @_x001A_yîX0_x0005_@_x0004_Ù½_x0013__x0012_ÿ"@É_x0001_Z %@L×·CÑú?_x0010__x000F_4¤gÓ @¤-V"µ_x001E_@àê·J_x001F_(@=_x001D_T4PÒ_x0012_@¸º³/q_x001F__x001F_@Nª¨FÅv)@"ÐÏÓ^V_x001C_@GHK:Eô @B&lt;Ö¦ºð?:Ü¡Þûø_x0019_@î.Ú_x0004_@:Ãþ_x0017_b"@ôÆÿzå_x0003_@0·ª¹ç8&amp;@f&lt;ö±5éé¿p_x0001_Ý¿%@{³Pôi$@ý«Vèà '@G_x0013_ÿÅ¨*@¸_x0003_@_x0003__x0018_@ÔUåq÷_x001A_@(QÚ_x001E_µt!@HáªÉÈ_x001E_@("·ÿ@_x0015_'@(ÛÖcä÷_x000C_@_x0013_#¶~#@àwµ_x0003__x0005_ÇE"@Åÿ¸CÛ"@_x0014_tq¾À)@_x000B_\Q_x001B__x0006_#@ÛCtè_x0013_@H]®Mf_x001E_@÷&lt;°+_x0015__x001F__x0015_@úm3Yµ#@_x0004__x0012_ _x0003_*@ÒSf_x0013_@ä_x000C_´µX&amp;@_x001F_!0_x0018__x0016__x0016_@®&gt;Q¶"@7YÑ³}Ä @B;ö²c'@HïË*8h(@æºtgèé&amp;@&amp;ÔÒ_x001C_E_x000B_@_x0008_Rq­_x0012_@töª_x000C_Á_x0019_@ê_x001C_m_x0011_ç_x000C_(@_x001E_yf·K(@Zl' ì_x001B_@È_x0015_Ý¢1û*@Vf_x001E_ò/$@_x0014_)¿×_x001B_]'@:LÞ_x000F_ÆØ)@Peyw!@ è»Ll%@¤ÖÃ.Úå?¦_x0002_ÇMN_x0001__x0015_@PÈH-×#@_x0001__x0002_oâ!¿_x0019_ @D_x000E__x0019_m)@_x0005__x0002_wÁ¥à(@êñýQ¤&amp;@!Èì·P'@_x0004_&amp;ï¤ªº%@uØj¶¤C(@K²$1_x0019_:%@øVnÛÊâ&amp;@/q"@Ò:v7C_x001D_!@_x0006_ò-O&amp;+@qõ5pð&amp;@bVóá_x001A__x0002_@_x001F_ÿöãyK%@8*Y^Ü¥(@RPÙÖÁ_x001F_#@Ï¯`_x0003__x0006_ð @Êò_x0005_À_x0012__x000B__x0014_@fÃOxºÝ @Ü¢ô¤_x000C_÷(@D_x001D_-r_x001E_@ôt`I=¥'@±¢´w_x0017__x0010_$@fQ4êI_x0012_ÿ?¾	_x001C_üüa_x0005_@j½|_x0012_Ù$@&gt;C?]_x0015_F)@_x0006_Kw±9`_x0002_@ÂrÞÅ/É#@ô7ÃºÃ¨	@4^8_x0001__x0004_#°(@Kh_x0019__x0013_¼*@\¯ì_x001A_ÔÄ_x001E_@Ð-¥_x0018__x0003_í¿¶Åw0¬._x0015_@²1_x0004_3_x001D_ó_x001E_@­/«`R#@@UÕMYdá¿À_;»ò?Ë_x001F__x0001_í9!@_x001A_&lt;'!@a&lt;½ü,"@ñäÏây$@àu¿O ?×çr±?ZLí;;¤?_x0014_FÚúÂp«?ö-EÁw§?©²_x0006__x0019_êEº?ÈD_x0002_Ú=Á?_x0001__x000E_°1q§?X?Jßìx?ÉaJµ¸?_x0001_ó)ëqU¿{¥`0Üµ?_x0001_náP4M?Õ¶_x001C__x0014_ý·?_x0001_Fým*À?¹!o:¸?l_x0004_ ?]w\]Ý¼?}_x000B__x0019_(¿_x0002__x0003_à*µ_x0002_Ñ£?¶~gà·ùÀ?À¡èïàS?0IÎÄk¿cy0¥öº?Iox=×¼?/=@_x0003_¼¾?°1ß_x0015_PI?hFª_x001E_0ÙÀ?_x0002__x000C_ýkR¦ ¿ÖH½_x0001_Ò2Â?_x0011_É·fz¿0èB&amp;¸?49ÀüûlÀ?_x0011_òÆ_äq½?Wz¬_x0016_±?_x0011__x0003_xâz¨¶?¸ø£è×.¿ö¿_x001E__x0002_Õ_x001E_¦¿ö5·_x0011_ãrÂ?~Ê_x001D_ÚÇ´?ä_x0005_ÜÝ¨?²!Ï=Á¥?TKÛâE¡?g½¤ÿ8h¼?^_x0016_)CÀ?_x0017_×+Kuz·?òæTD_x0005_°? iÉª«?^Nsý®?x{¯é_x001C_¼?qø¨¿_x0001__x0002_¾I³?$ÿ_x001E_² Ø©?_x001B_Ð²º|¾?Í'y¼ù³?«ÔaÕ¡o¸?0ð¹5_x0007_`p¿zÌ&amp;¤2¿¤?óàÆ¿ãZ?_x0018_º?Î*ò¶¥?K^a¿_x0001_µ?&amp;­_x0019_,±?%ÒN_þ_x0011_»?ºÑ)sa°?_x0010_¢qXqÛu?ØAåàò_x0014_?n'F_x001B_Á?qöøjJ§½?~Öï¼¯¢?cts_x0012_¼(±?æÉAt!½?Y*¡_x0005_«º?E¶êóf-¼?ÆÈÏONö­?´_x0013_¢&amp;_x0008_?_x0007_zÕm»?+_x0007_Â!~¨µ?HõÐf½´¿è_x0004__x000D_J²?_x0013_°3_x000F_ü³µ?ý¹Ä°~ó¿?tRtC0®?_x0003__x0004_´_x000F_f_x0005_k_x000D_ª?_x0019_j_x001F_ ·?¸¯Ï%ô§?Í_x000C_Ìó¼?VÝååÀ?¸J)_x0002_MP?ÎdIïÜ_x0010_¥?_x0010_kË Æ¤ª?T§¢¼ ¿Q_x001F_¼â÷_x001E_´?ÐÎÕ}ª?@|!Îw_x0003_?_x0017_&amp;äç-ã³?òPbè ³À?Õ^+L.ä¼?pÃre_x001D_?éE¯üa=¿êºZ¾v¨?H7â_x0001_ô ?ëÕâ}Ó_x0003_¿?_x0016_Å6_x000B_®­?õâ!@_x0015_·?&amp;èÒÃE]­?}v_x000B_«-Ö¾?_x001A_"oQ¸?x*_x0019_ÛÈÂ?_x0003__x0001__x000D_SZu¿ØÌeùÞ0¿_x0011_ó_x0016_	ì±¾?Ìy_ÅL_x0008_?_x000B_ø¥9_´?á`0Ö_x0002__x0003_Vf³?@+º×c_x0003_¿_x001A_ç_x001C_}_x000C_Q¦?ïê_x0012_¾_x0001_[µ?¤ÉØñÅÀ?_x0012_ÝnpäÂ?ß Iw_x001D_¾?Ãgo_x000C__x0005_ª·?_x000B_Eªr«¼?Â4h_x001E_Â?/_x0018_¢Ñ¯¼?ás¢ó¤P¿? ô_x000D_É?\a¿?s2Vâ °?á_GÅvD½?1fR=X¹?3|¼½?0Áºð_x0001_n¯?ôìElG2?q'H?R¶?­8Ú]¸?jQ_x0016_M~²?_x0019_ý)ÿf¦¼?¬Á_x0003_-z£?_x0004__x0010_Á{ À?äNË_x000C_¸?*_x0006_5ô_x000B__x0004_¨?_x0004_ºhÔ·?S)[bG¿? _x0014_i_x0007_?»¢Ý_x0002_%»?¤_x0001_&lt;ýõç­?_x0001__x0002_M_x001E_a_x0017_¹?`ôø?Fãëó2¡?_x000E_å§¤@â¢?æQS«È¶?9çî»³?B¼ü ê¤?sjnõ.`»?_x0012_á_x0015_C°À?_x0014__x0003_¨¡!®?«Ï^_x0012_)³?óÍ®¿?=wÍÐå²?Äht_ýª?_x0002_Ã¨]oO±?_x000F_h'§ð_x0013_²?í;û_x000C_í°?¥Ê÷rT¼?5¨ñ_x000C_¥²?wHÐØ¨?#¶fC¸?*¾éÚK®?¥v¬±ÊÜ¿?å®P µ?¦M_x0018_L»¥?a\²º?aµ`_x0019_V½?@_x0008_úÛeW|¿du_x0019__x0015_\¥?hðÊf_x000B_¿_x0018__x000B_äJ¿8¼x_x0005__x0002__x0007_UæÁ?%l}ñÝº?ðYpõ_x0019_±?1_x0001_À?ç3Ô_x0004_¸?bqã1i¦?Á]_x0005_M_x001B_¼?Lçn`µ?iÂ ®Q¹?ÞÌ(ëbÁ?×pZQ²Ã¸?þù|Å¡?k_x0011_°_x001B_ô°?;_x0016_{_x0001_;¢?N_x0018_Û_x000F_G_x0011_¢?ÏGuÚÃÀ?_x0010_ó-ßGø?èo_x0006__x0007_P*¿=&gt;ð%Ó³?ÕíË_x0018_g¿?TTVøH«?	ÚâE»?¡$í »?_x0003_8~6µ?üHÝ¾Øè?þ¶[ÒÍ ?»++î_x0010_¶?_x0002_6ÂóO¿_x001E__x0003__x0010_ _x000E_À?iÈÕIe¹?ArúHÁ?ÁY)Ê¿º?_x0001__x0002_Qí{(ß¾?_x0006_;&amp;"ác¢?þI[D8¥¡?(È_c{?:ô`÷lü¿üß?_x000D_»Ë?_x001C_É²ì­6§?sÈÀt$³?l×PÁ5¿ÜÖ/½h¿y_x0017_¦Yäº?MRó1üI¼?AÝÌãf_x001B_½?°;ò__x001D_¡?T-»ÏÔ?¶ù­Aµ?Ñ³2&lt;?_x001E_oK· 8?_x001B__x0004_N¼Ã¦?a¢µ¦LÜ¹?·'AØÀÊ½?GõÁmòU´?u8_x000D_]£¹·?}þÂsÈÒ´?KÂ÷Y·å¹?_x0006_Ò#_x001F_ãÁ?êXÀ _x001A_KÀ?_x0004_&lt;&amp;Â¬?t_x0001__x0008_kGõ¥?mª_x001E_ç&amp;¹?á[l_(_x0018_¸?gíp_x0001__x0006_?Í³?ZOVK°?Ýn_x0016_ÚÅ°?EÖ¥~èÈ²?v@Mä®?¿vél¾-¹?_x0001_×3æí?Gà_x0008_|%¾?Q$'Ìá_x0015_·?Õ;ÃfW°? °~g_x0001_w¿#?2¦¬_x0004_¾?KZ=¼? SÚØQö?¦5¤ì¹¯?î÷p=ïWÀ?êq Ìºµ­?Jð·Ýq¿!_x0017_D$Õö¾?(_x0004_ê¢_x001D__x0005_Â?_x000F_Y'¨Íê¶?ôY_x0018_'?â°.ÐÃÂ²?¨:ï_x0003_Sá±?VôY_x001B_¦À?à [útj¿_x0006_z{»np­?ÅÂ_x001B__x0016__x001E_Ô»?ã_x001E_F_x000B_8w»? NkíÅ_x0002_?=ð?¶?(´ÜY?_x0001__x0002_»õV9_x001F_·?.3!&amp;óÍÀ?íeE÷Ù¿_x0008_â\j(5¡¿@_x000B_|eìqÀ?_x000E_J 1_x0004_¦¦?º×Jj·?_x0007_UEp%½?_x0001_7iñw¥?áÍgG_x0005_Ì·?.°·±µ¨?®GP¥_x000F_ù ?L«/Æ¶??jÌóÄ÷º?L8_x0015_3æø?³_x0019_'¯k¼?äùÓÚ_x0006_§?îbTgÀ?ù\úYî¼´?åyáí®ê¼?ÂTO|ý½?_x0010_)K|ô¾¢?ÃÜf¢É¾»?»4°_x0013_Z»?_x0006_rfc_x0007_©?=T}Õãº?½_x0018_½ÊÂ¿¼?KªÍv¤´?AèB_x0019_¿I½?ÐîÁ ?[+ÝÜ(´?Ø_x0003_&amp;_x0006__x0003__x0004_rè¡?À_x0006_dK®Q¿w³×r)_x0005_¶?NÏ­Þ}ý¯?¿V}«¹?[¬x»@î²?Ãd_x0017_÷`¿?c;ú_x0007_*½? &gt;:çÍZ?Ñ Rb|´? S¥ð_x0002_Æ¿m_x001C_ß;-²·?ÕòbW´°?z¬+qÏ¦¿?V_x0003__x0007__x0001_¿_x0002_8¿É²?wO^IÁ¶?3°Õ¿?fPëv©º®?pr_:÷?É¬I²j?oB_x0004_ÌÀ½?±Á¦_x000B__x0016_`¼?_x0017_ò_x0004_Í©µ½?Ã¬g5­«´?Ã¢cÈ'¶?s4ãòr¿?â_x001E_¥Ö¶S¿_x0017_¼õ6/¢?1÷_x000C_@x&amp;¶?æ	HÍO¯?º§KzÀ?_x0002__x0005_-ê ³k[°?Ö÷%VÌ¢«?IÇê^._x0010_½?qQx`©?yMI«_x000C_}µ?«é¶_x001B_È¹?wð¸_x0014_[¸¶?ã_x000B_¨¬?é&gt;_x0006__x0012_ô7·?r"_x0001_rê¤?[=_x0014_±ª[²?è¼SÁØ¨?4RªPjÊ©?_x001D__x0017_K_x0005_Wº?q¦Ý_x0013_c@¿?80_x0004_7_x0003_½?eÈÛ©6º?Þ] dä2Á?_x0016_å¡&lt;·?±J8@äµ?¿/;_x0015_sº?'9HÏi¡°?!¯_x0005_!w´?âD¯ñ´?+¢õ_x0014__x001D_¾?Ké6blº?_x0002__x0010_ÑfcªX?_x0002__x0019_	_x000D_¿?úîH_x0010_¬üª?w_x0004_Êã_x0014_ ?_x0015_#Y~¯¹?E)E_x0001__x0002__¢¹?èíì7R_x0004_Á?ã:ä°ÿ&lt;¹?HõlÜq?r?ßáyÀ?u5aJe6½?zÑ_x001B_Õ_x0018_è¯?#[½e§ç¿?æÛ¦s»_x001B_¥?Ü_x0006_ø®Õ?×£N_x000C_®©?Ò_x000F__x0019_~_x0014_4 ?ï ic8¶?_x000F_×ªÀGÁ?w0Zçõ"´?à×ó]p?_x001B_Æ§Ü-¶?Yoùè¹?Ü&amp;_x001D_ådî¿ä_x0014_k_x0011__x000E_?_x001B_(éÊ_x0002_»?VãÓn¨Â?^¥Fx_x0015_À?cÊ#k±?AÑN_x000C_'µ?4{#è(è?é.¬'_x0007_]¶?3æxP~/·?R!éÉ_x0017_ÒÁ?_x0005_áø¦ùÐ²?_x0002_·=5»?ÌnxW_x0002_À?_x0001__x0003_´_x0011__x0015_V§æ¦?s_x0018_tÆº?´ãZÀ3¸?,ñYi8"¿ð_x0005_­y¿Ê ¿&lt;ã^»_x0001_Ò?xñu:k2§?_x0018_W_x0001_³=¼±?ÇXá;Õµ?´_x0008_!¢Y¿úþ_x001A_d·_x001B_¯?fj	ý$À?ýÇ×E´??jûNw¸?_x001F_[ûØ¸?K :ª5³?ªUMóáª?RKû_x0006_¤?¤n.qT¿`_x0002_EÊ}?°Ë_x0019_¿_x0011_¬?	ÙU­_x000F_a´?ø½jâfD°?9F¿x5_x001A_¹?ö§w¾,7¥?zµ_ Þÿ«?s·Ñ{ ¼?SÍ¢]ê¿Û×p)JBµ?_x0015_!å¬ù²?Ø&amp;q_x001E_0·|?8g¯²_x0001__x0004__x001B_xÁ?_x000F_÷ñ8¸?3²_x0011__x0016_D¼? rX_x001B_ÝÖ²?{¯Øùî¾?#¾°~¿?^g¶5,¨?!ÙÁf&amp;G¸?´_x0018_ó_x001B_M©?Í|_x0007_¢_x0013_¼?&gt;`ÍUª?ëÆYâ"¼?bzø¬£¨?J_x0011__x0010_P¯?ö_x0002_/f±T§?=|©:¾?Æs_x0002_·?(¢me½_x0018_£?¹æê?¹?_x0004_¸ðÑ÷_x001D_¿¸¤)_x0013_Ìe?_x0003_àµscr¶?t(Æ_x0017_©?X_x001D_H_x000F__x000F_9?Ã0ç6ã2¿?_x001C_@xÇ­?¹F\µ_x000E_ä¶?*ß_x0003_Å6M­?_x000F_ip°»?MÁÅÓ_x001E_³?P*_x001E_H7?Xî_x0010_½Á8À?_x0001__x0006__x000E_ìQ¿b¡âU¨?¥¡1#_x001F_Ð½?HJoÈ_x0010_±?Ï]åE´_x0003_²?ø=~§?`_x001E_p&lt;4·²?(±_x0011_/_x0004_?_x001E_ï¸9]6À?àÀÊ?Ê¨×ê_x001A_å°?È-­øÞC¿ËãçÖ·?b_x000B_ÉóÁ?úäRÿ}ª?µq× ¼?ËÙ.M]¾?q¨¬µØ¶?Éuöæöµ?¯Kt_x0002_õ²?K±ëñ^·?_x0001_ù"_x0005_a¿?_x0010_Ðï[ß½?ÊD¡ÃÖó£?_x000B_+ ;æµ?¬Ê5": ¿_x0010_P_x0004_¿._x0016_q?_x0011_Þ_x0008_¤z¿?@~-tÓße¿ª\¼y¯§?!_x0010_h¨¸?_x0002_Ñ_x0001__x0002_0º?]6_x0019_¸Ì¿?ç"_x0002_;b¸?XÖ-_x0008_»¿pê_x0002_úã¤s?Ý_x0001_¬ô_x0019_°?ï#_x0013_£_x0012_¾?þÊ=¥Ï_x0005_À?`Uwo?0µ_x0015_N_x0018_Á?îC:¿²w®?°q_x001F_ÎQ]a?%íÆbîÔ±?¸_x001D_IÀ¿@¾Ûxhî«?_x0005_~ú?_¬?6`3eÞ¯?	öµ_x0002__x0005_ç·?_C¾Îà(·?YQáM§_x0006_º?;¬c=¸?qµÝ±_x000F_·?XÝUoq?Iù}kL½?Ô^PéA¥?ðAºL_x001D_f~¿°ßRN÷?¼gáz/?l7¨_x001E_Þ×§?d©_x0003_·çÓ¤¿LÈ¥_x001C__x000B_?5_x000D_²?_x0002__x0003_Ê_x0018_S&lt;_x0015_»À?9_x001A_ðüOº?¨§§I..?³_x0002_yáù½?A@ºÀ÷_x0018_»?DçÂ-ö¡?Ä&amp;ºã¹?ÛiHìt°?nÍ'Å'¦?_x0005_/iAXµ¸?T^_bcB?t§`´É¯¿èNnÎ*mv?aâÝ_x0018_ã¸?GÚjÕ¸?X_x000D_ÛÌg×?(YQ_x0016_ia?¹±0n_x000C_¹?3_x0003_üª±?e&gt;W_x001B_;D¶?hA_x0001__x000C_x?rtÑû:´?gê½[:ã´?§FR_x0006_D±?àøô_x0002__x001A_l?^M÷NÁ?Iûñêb¾?UV_x001E_|ÄÁ?ÕÇè_x0007_Ûc°?@ÃG'ÆØÂ?_x0013_x;)_x0014_¶?w`º(_x0002__x0005__x001A_º?! ÛËËµ?xu¥ÞéÀ?Qg_x0013__x000E_y¶?_x0008_ë=u8®{¿°_©¸gb?Ú)vÉ¹Ì¿ÖV×_x0001_««?¨_x001D_¡½?×7z-P¿}ßþà_x0004_´??@¾«³?YìÈ¢¼Õ½?/¾wAýó»?Û_x000B_¡_x001F__x001E_º?A?]GCJ´?æ&amp;è¬À?(ä]_x0005_Ð-°?ÂÿÆ2¥NÀ?¬ö«²ñ?QÍ³Øñµ?J2ÙxÞ«¿ZB_x000D_:_x0003_®?£]_x001B_1^'²?&gt;&gt;(þq®¤?Váí¶­è£?Àæ×ØHH[¿N÷_x0006_eÈ¯?KO&lt;é¼_x0016_½?öõ¼³Å_x0016_À?@Ô_x0011_wg?T&amp;íDh`?_x0001__x0002_Þ÷å8_x0018_Á?üªè=³?ßX ­U_x0002_¼?àïIOÁ?gÍuh¶?Û¦ÿÄ²»?_x001F_£/ç_x0014_&lt;±?ècÿ)?$xãà¬?T.þ«E/¿¿_x0018_ºÌ_x001C_:½?·SöÎü»?Y¡mÜÕ&lt;º?xhh)R²?Z¡jÐÕ@¬?Ë	4_x0001_¶?Uát&amp;C¼?°¼NIÒ£?¬@´+ü{?¸~¡d¯°?ÌY½«Rú?äßaÎñ?ÀT´M_x000F_¬¬?+ÚáR0²?_x001E_@Éú9¸ª?èÛÂ^r² ?fÕ9KR8©?­^´³_x0004_w¾?!a7_x000E_¾?¿'ÆWæ»?Ï_x0013_»?_x001B_ð9ÿ_x0003__x0004_-µ?@ÓH_x001C_{¢?Xïû²bõ¿³äÖ_x0013_(gº? Óë_x0019_M?_x000E_Ã/F¨¦?4-ðw³/ª?HÊÑÐðQ?	è$"R·?¿_x000C_Álwc´?Gk¿¥_x001D_o×¾?ï§:-»?_x0014__x0017_¿IN_x0018_?ö@rÜ?@(_x0002_%*¸£?_x001B_@p_x0006_³?_x000B_B5ð¹?_x0014_¤vIÐ¿ü=9¿i¡?v/µà«C¿Ô	é m0¬?ê¼s®*¿a(®	_x0008_µ?'ás;ÿT¾?_x0003_àó×mhÝ¾'_x0015_K&gt;_x000C_)¿GUr²Ú´?sE¤oO½?Éyñ({Î¼?¤Ìî¸DK?_x0001_w7_x0018_y_x001D_¿?_x0001__x0003_¸P,øåûr¿U_x001B__x0002__x000E_M¢¿W±:UZß·?Íü (´´?7Zm£]x³?e¥;_x0001_éb¶?@_x000D_Ð_x0012_Q?Êþ_x0016_·¸_x0007_£?e_x0016_b}#¹?_x000B_Hº?ÊØ¿	\À?V_x001D_O¿?_x001B_jiµ?»@®¶?ºõn¬P-Á?Ìã_x0011_Ãf¤?aç±2´?±ù:_x000E_&amp;/´?aOà_x0006__x0019_]º?´CW7½?Õ¶Çª§»?_x0015_âOí³Àµ?Û÷_x0015_Yé½?)zG;jõ»?_x001F_@S1í½?Ðæè_x0014_À?säÅ3K»?_x0016_f*Ð¬?P¹pm_x001A_²?m_x0004_e_x0018_°?Í­0©?Bb¸1_x0002__x0003_¸°?µÃ&gt;Fkn¾?n×IÝndª?fò²öà¢?¡L_x001E_ÿ¸?{ûÛyÜÿº?º@8_x0008_:²?Ú°òÆýÙ®?oÉàì&lt;?I^_x0010_n!³?:e·/Á?&gt;î Þ_x0013_­?BV{ó¥¿cSu,nKº?À}Y¦Ë}?_x000B_¢ÐegÁ?ñÜ¸Z´?:^âö ?\_x0015_ZhÏ¨?=¥Çø_x001A__x000D_º?swÑK¾?çà©ýD¼?TZª·à3¿­8pÈ¼?ÿ_x000F__x0001_©¾?Ç_x001C_Jø·?0ÆöF_x0006_e?*rDÞÐ¬?z_x000F_$¾$Á?ÌkéÕ_x0002_h?ÀÐÂJhC^¿Ùù9_x000E_¨³?_x0004__x0007_ÐuBE ­?ÙË£í¸?GQÕëO_x001D_¤¿HcN9_x0019_g?¸Ò¤(_x0016_?q_x0017_,]ÇT³?á®Õ}¬?`¬A8Ô¥?«_x0015_9âëÚ»?Dêöo4?ß_x001B__x0001__x000D_/+¿?_x0001__x0006__x0003_Ñ÷£·?qu·¹?_x0018_©	Èì_x0011_¤?+â§´%¿?_x000B_8yOã_x0007_µ?Ãk%6?#_x0015__x001E_ïÜ°?í8}Ø_x0004_?»NØ÷É¸?÷Ã±_x001A_×à¸?êÁ7r_x000E__x0017_«?ÝéÞ³?41RúÂ¸?Uç_x0015_ÕN3¹?D®úe_x0004_Ô?bÙ&gt;Jlü¢?©gqq_x0001_£º?_x0019_ÞõsiÐº?_x0014_ÚÛ_x0004_Ãt§?_x0005_ëK¬äg¹?ù_x0002_Ä_x0001__x0002__x0010_l¸?ûÎ_x0004_zY¾¹?ô_x001D_y&amp;À¦?è¥Ëµ²q?ÚOà_x0004_ho£?_x0014_=½ëg? ñÛ£1«?_x000D_$ct^»?Tb«¤êW¿Èù?L?g³*hµ±?7è-_x001A__x000D_|½?_x0001_py _x0017_?Ð_x000B_x¨tá?sä{%&lt;¼?Ó_x0002_è=Ê»?EÄ[p6ä¾?Påº-Lèy?n¿;T@¨?6Ë°Á´¯?yºÀ\_x000B_´?#¯¹G:)»?ñOáK­¶?Û4vú?L_x0013__x001A_s? ¬¹H4g?R¸Èc²?·û&lt;ä|ç½?µ_x0017_:	_x0012_»?iëQ_x0008_U¸?_x001E_Yò_x0015_D5£?#Û¬â,µ?_x0001__x0003_Úß7SÆÆ§?%ÿB41í»?Ù,_x0016_*_x0018_µ?ÑRÐ²e·?ëþEON¶?_x0011_{³.û¶?$z·Ï~¡?ùr|W¾J·?ÙSÝèpµ?lãµ¥_x0002_V?_x0013_:_x0010_éq³?R_x0015_ªòÞÉ¦?i&amp;îT_x001D_´?ðr¸×_x000E_¯?_x0019_§i5Á»?Ñ_x0001_=_x0011_×±³?|_x0006__x000F_Í/«Á?Ì_x0016_u&gt;4´?µ1ù&lt;·Ð´?'kHrÐ¶?É]Dö;»?æ_x001D_ºÕú¤?_x0014__x0004_÷WB­?LR_x000F_p)º?³#_x001F_ù_x0010_³?_x0003_núuB¼?÷RÄG#Û¶?è%_x000D_kã?¯#_x000D_8x¼?­ï¦¸§¸?_x001A_1_x000C_ËH±?DC¦_x0003__x0004__x0001_?.Ó¦'¤?:/ÑÌ½ñÀ?!Ë|,p¹?_x0007__x000D_~Ä¾?8 3Üú­?_x000B_¡Ìxa³?¢k_x0015_:d±?´ôÎ ?}_x0013__x001D_Wn·?=ÖXÂ?_x0011_"/è7Ìº?0| +aÚ­?íÔÛ«ÂÊ¹?&lt;\¥ê5¿G¤c@Ôð¸?Ð2âSßé±?QÏVo£þ¹?@Ã_x001A_ÇAÕª?)¡Ø&gt;eµ?Å!_x0019_	_x0010_´?|Ýò_x000B_È?è_x0014_©,P#t?1½Ü_x0002_¹?O4HµÃc»?Û/TBù¼?E4¯äïnµ?9_x0011_ì«¶µ?_x0003_/zx{9°?¨Ù*½±Üw¿w	I Ê°?0ÍVã|­?_x0003__x0004_qkF_x0014_éù¸?±V½_x0014_Îc£¿ô&amp;%r_x0017_?Â?×BL]!¾?Ó0`éñ³?_x0002_j_x0005_*_x0004_³?Ù_x001C__x0012_­··¼?_x0001_õ°j½?NðX¹&gt;_x001D_¨?_x0003_£_x000E__x001F_-&amp;®?V~xÀ?(_x0005_7Sçê?»nÃÏ_x0011_¿?"ä_x0015_³Eª?P(E_x0018_Å½«?k}W¼?àfÕ*ôè¬?Ý´¡âÑí·?8&lt;_x0005_`±?þ,'w©?QkÏ/î³?_x0015_QKÕº?WuÜh¼q·?&amp;_x001E_ R=°®?½-|6=Í»?ìí÷³X?Ë=ÓaÕ¹?&gt;±êÚÀ?ve	_x0008_ã_x0008_Á?Èü7_x0015__x0017__x0015_Á?_x0011_ØãdSo´?.ókb_x0002__x0007_Uá«?R_x000C_?Z]½?_x0017_|zp­_x001B_¶?8t_x0016_¸1m¡?_x001C_N&lt;_x0010_ü®?ôqÖæ§?¹_x000F_%Â_x0007_&gt;¾?_x0016_,µ&gt;ð¨?	È÷+C&gt;³?Å¯U~]9µ?²»l®_x000E_tÁ?Üi_x0017_t&gt;À?å_x0011_&amp;Ï_x0004_:±?xÈÌ-Ñ??_x001F_É,WÁ?_x0001_n(l	·?s_x0019_û÷Ê¶¿?A*çtpI·?ùVÑkº?Í_x0013_Xy_x0008_±?àñTK^_x0005_ª?ã_x001B__x0018_?ë_x001A_¾?°_x001E_«¡w?L^ô_x000B_Ä?¢&lt;¥-N_x000E_Â?:$?¬ ?¶_x0003_S_x0002__x000D_§?&lt;IX_x0006_j_x000B_?í?'Üf²?_x000D_w6Åë¹?ù^¶'¶?½ãq6N_x0011_³?_x0001__x0002_FT ®&gt;B¯?W_x0001_9~ô±?Hä÷@^?_x0011_À5Oµ?S_x0016_Åí_x0006_N»?@tf´hJR?^oý[g¡¿øs®²?»_x0013__x0008_^l·?¢_x0007_cÈ¥°?DâiJ"¯¡?_x001E__x0016__x001C_~ò¶?[­_x000B_#1È¾?Ë¹þÕmR¹?Ë¸_x000F_6[îº?)Êóñ1Ç·?5É_x001E_Ã.Á±?_x0017_¸_[]¹?c~´¸t»?¼_x0016_"m}³?{Ró_x0004_Ûµ?(g·MÕ¿$#vHÏc ?h{§p¢¿¹_x0002_@Á³? ·³^ºä²?_x0010_B_x0019_»óì±?Øì®s²?~_x001B_4UáH£?a_x0004_°³_x0004_½?F­êF¹?]s¢_x0002__x0005_&gt;_x000F_º?_x0003__x001D_Å¹÷¹?Ü3³_x001F__x0012_þ?ÈpÐ_x0002_·?_x001C__x0005_ÛP(?_x000F_@ªfü_x0004_¼?ÍÏP|±?§zñQ³?`_x0008__x0006_'Úc®?®ç­2U¤?_x000E_R"_x001C_Ï{¯?³ÇTÂt¼?_x0012_3_x0012_¿ÙÖ°?õwað0¥±?³°Ï_x0011_]µº?½Ñ:s¹?Î_$_x001A_«?[_x0015_Ìb_x0001_±?_x0008_{_x000E__x0008__À?_x0013__x0002_òÓíT»?2õ½Á?ñ¡ÄÈØ¾¿?_x0010_¿\¡bgg¿_x001D_orµ²·?ðÓi¡_x0014_°?_x001B_:´DÇ¼³?7_x0004_ß¡yº?N~*_x001C_á_x0004_¦?Ï_x0011_jr|¹?`ënì?Åu_x000B_úÐ¿?*Î _x0011_H9¯?_x0002__x0003_Y)ùä;Ì¸?Óÿ÷_x000D_Hö´?T_x0002__x0001_ÖÀ?½ý_x000C_f¿Áº?_x0013_1Vá2²?_x000C_ä®_x0015_é©?¤_x0015__x001C_S_G¬?+&gt;_x000E_V_x000B_#¸?ÃÞ~bO»?Ç&amp;_x001C_A_x0012_¸?{_x001E__x0004_j2¾?àëÍûÂø¬?PôüÏ9f¥?ÉsáØ7	¹?ó¶SªÙ¼¸?4_x0018__x0008_¡ä©?0èºy_x0007_ãt¿ê_x000E_Pc7¦?_x0001_ÃÚ¥Mý¿?_x0001_TU::¶?3üTëÈ»?/. h&lt;²?Û¥XÊ5¼?à\],£?_x0008_¶W:M-À?Æ}+7_x000F_®?q=Éz¾¿?¤µ7²?¦¡?X±?ê/h&gt;mb«?_x0003_(_x0013_ú¡µ?#µ]_x001E__x0003__x0006_&gt;Ì±?È0g_x0003_;s°?¿_x0017__x0008_ÑVµ?_x0013_^'x:d½?']ëÉ@b ¿A24IÝÕà?_x0017_,_x0004_Áá?&lt;­J&amp;¶Íä?îÝëºã?&lt;_x0014__x0019_þ_x0001_ à?LbU;Ûõã?(ZÓù_x0018_æ?î¯¢?ãæ?ä_x001D_-Á_x0010_Xä?c_x0015_g_x0002_Ü?à°_x0001_YúOØ?¤¬Ù~äá?¦Ü_x0005_Á_x0008_äâ?_x001F_hw_x001D__x001E_é?sècá&amp;á?&gt;fÓhCÉÞ?òxö8'%å?-îè_x0007_TÑã?Å_x0005_PH_x0008_éß?0!Õõ1Êâ?vißaä??Ó¨4_x0015_Eç?D_x0019_ÀFßÚ?IkH_x001C_'ç?)´%_x0012_Vä?-&gt;Öóhâ?G_x000F_tz_x0007_àå?_x0001__x0005_Øß_x0011_©'æ?)ÊI¢Ä&gt;ä?¤AÝ_x0002_gá?2S_x0008_¯Ëëá?_x001E_Käð½eÝ??çÑC®á?&gt;sû_x001C_w©æ?Î¶Lás¬á?|_x000F_ü_x0010_­á?¶®_x0018_Yã_x0004_ä?_x0013_Mt{éÌà?¼_x0007_/Vqà?ePn_x0001_!â?®}xBs`Ü?SÑ_x000D_àT×?ðHo_x0002_þ;â?C8_x0017_"o?á?ÿ08u»5ä?_x001D_à²lÇ?Û?9¢ßnLdä?Ô+Ä9ß?Áui&lt;3ç?õµãÂ_x0003_å?rå_x000B_ý6Ýà?:°Éå	_x0001_à?Øø_x0006_·Û?*BTnÃ³Ü?z_x0017_^ Ú?!_x000F_._x0012_k!ä?ÞlXÌaâ?¢õG'mýã?Õ;áA_x0003__x0006_ê?ªVSà?ömfb·Õá?Î\__x001A_å?:®_x000C_Þ:ûß?Ã_x001A_	m2»â?ÿe¦H&lt;ä?úë;únæ?¤7ÈÅCöá?þ~$ãÝ?Ï"ÆSð_x000E_â?Hm5Þ_x0005_à?þìOV_x000E__Ù?ÀÛ_x0018__x0002_êâ?ö¬ÆQ_x001E_â?T½_x001E_À¹µæ?TooøÈcá?^_x001E_Ìôç?i_x0015_Ô:¤â?eÀ_x0001_k¨&amp;ã?"sæa_x001F__x0010_å?(kí=_x0004_¤á?fNEuïá?_x0001_§Áöåå?½=#5á? pØ¿SPç?óû_x001B_Jßã?_x0007_¸á©Ø_x0014_ã?áçM_x0005_-Då?_x000C__x000F_0¬±Ý?a/9YC_x0003_å?ªFúK_x0002_æ?_x0001__x0002_N &amp;D	â?APxñø¶ã?D_x0011__x001E_(*äÜ?ØôhÀÁç?}â¾å7"ã?ã8vÜÎâ?Á_x0016__x0001_ÂÞ?fõôÎªÙÞ?zß_x0016_wã?¬3£_x001B_Aç?£hüºã?F°Ø|_x000C_ß?ç2L¢Ù?ó&lt;)Iè*æ?¯_x001C_±ôsâä?JYC¡_x0006__x000F_æ?,	cÞ?m_x0005_Ï'_x0014_Rã?BÓ_x0004_·æâ?³ØEâ¨Ñâ?+Üì]_x001B_â?v#_x000D_å/@â?ì_x001A_«å?Ââ_x0016_Ç_x0010_å?ÔÃT¸^á?¾¬Ó_x0004_ç?%T'²ªá?fV$Èæ?_x0015_ ð°-à?Õ¼´)¾	è?_x001E__x0014_Ð7fâ?áþ ¼_x0002__x0003_Òá?â_x0001_8T&gt;oÜ?PSö,`ºæ?ö02'NËã?à@¸M*àä?ebé?Ì2	¶ºä?êz_x001C_£úyà?_x0010_»8}Üâ?ðæÐ&lt;å?_x000C_d¸à?ê¸5_x0012__x001A_ã?Ï`)éAå?_x0011_i3_x001B_¹sä?ä¦G_x000D_vá?µäDQiä?¦,_x0010_Ëã?±Ö#åðâ?®Z*ÊSå?_x001D_Iù7Ãûæ?U £eÔÅã?íPç]:â?¬·V_x000F_L¤æ?É¢s;Äâ?_x0014_R¬;»£ã?Óa=©Áâ?sòº_x0002_¾ã?_x0004_?ILPÛ?Òlðô¨èæ?EJ_x0006_2_x000F_à?¶_x000F_¤_x000B_èá?' Pê}á?_x0001__x0003_é=,Xã?~ÿv¥H»ä?b®$ÞSvâ?xTÙ~jç?PâË*&lt;Þ?_x000E__x001E_[!Ü?ÅæØ¹ÿvå?r¯û-då?_x000D__x0017_ØÙÓ?ÃèDä?+¢sUÚ}à?ZúÖ¤Þá?ÖâÄÉ+¹Ú?QcÚ?_x001C_â?_x000C__x0004_EÒXã?¢U_x001B_¢ôEå?^C_x0005_ÙrÅÝ?_x0017_­{w_x0008_@è?_x0006_ùª²µ\à?kr_x000B__x0002_§Lß?Í)bêÅà?P_x0006_²÷ÝÇÝ?]y¥/_x001D_µÚ?aÚ_x001F_$©Uâ?ÈF@_x001B__x0012_á?´¯Ûû ç?ª× 3ã?É_x0018_	½Såá?1¤_x000B_Àmúâ??Õ¦òã·ã?2£b1Þã?Û_x0001_k_x0001__x0003_xã?¡&lt;Ø0Êhã?ê¼ûÅà?î_x0005_Uî¾à?_x0016_'_x0013__x000D_½Oâ?.GªuÚá?çR'Sß?_x0017_+µ9Âhà?Õ#u÷_x001C_ä?ÿ&amp;&lt;dñ3å?¯öûÞ®yä?²`cÖ¸å?À_x001D_Ú_x0002_óæ?Òò§fã?µÇ:Û_x0008_ã?:g_x0018_¿¬¾å?ï¦M}Ç|Ú?_x001B_}ûuNå?³_x0006_GÈâ?+oïã_x001D_ùæ? UDa?µå?ÀCú¼,ä?EAvã?EbÅ¬Òã?()Céè?öúé«81å?þ_x001C_&gt;NßEè?_x0005_ùºó?\â?N*?Ìô_x000F_ç?X_x0019_ÔîÍ\ä?_x001E_cÀ0-[ê?Ò_x0003_¥1voá?_x0001__x0003_¤~ùÅ_x0003_óÝ?àóª¡Biæ?_x0014_(íë\ç?ãó_x0003__x0019_§à?_x001E_àé³_x0006_§á?°Á]Þâ?_x0019_®°¢_x0019_ä?_x0011_ØúØ²ä?NâFhã?_x0005_¨i°ÝÛä?T¬U$	«å?X_x0019__x0019_IE@á?bÓ_x0004_e©Cæ?;_x0002_oÄä?{/÷Âã?_x0013_Ó½ï¥+â?_x0014_±×}¡_x0013_à?|áËí±»æ?Ö_x000B_ùS/,á?Qû_x000D_ä?Û_x001A_HÀ_x001A_â?õÌÈ@_x0011_Ü?_x001A_¥_x001D_)ê?a´Vï_x0011_×á?}þ®²Û?|¦õTÜ?	M_x001D_:Ç~æ?Ó-_x0010_0£á?ÒÇüô	ä?öæ, ÐÛ?¯-n³Nå?Úô}_x0001__x0003_]Fá?_x0003_ÌÊï1Þ?8õatiå?_x0008_{·C/â?&lt; hëyµâ?Ä?-aódà?«7äã+å?2_x0006_oå3ùÚ?&gt;è&gt;3æä?E_x0017_bÛ?¢{LÈ¡Gâ?&amp;¢D9)#æ?)p_x001E_û9ä?°] ÝKá?·Y~&gt;Úà?&gt;i@¡Pâ?Pæ_x0002_á?±Q¥Ó·á?|IÐi¦Ü?04)ÛÜ?J_x0012__x001A_.cxâ?ÙNÜX!à?Q-ä¡à?+Ã®þ.Jâ?ò^åmaá?EaT_x0018_á?¸ølïQß?­ïÓµPá?ObP_x0006_Þ?Ã³_x0018_vá?FM&lt;Ù_x001C_á?oÃÕ_/Uà?_x0001__x0002_RDÏ÷}ä?gZÇ;_x000E_6â?ûÌ0á_x000D_Bä?Óbù¿æ?_x001B_å*øýñâ?pdÈIbÖä?¡N¾([â?hß]ÿÝ?nyî_x001E_$|ã?òÿªä_x000D_Ý?âÁ2Ô`â?_x001B_IÏ_x0014_ãSâ?¸_x0015_·_x000C_?8à?ÝJA_x000E_"Zæ?wpÆ­á?@/¨­Ônå?på_x0001_ïùyã?ö_x0014_Þ¸Lé?\_x0013_ô?ðæ?¾*ýá³0ä?uåìp_x001C_uå?d± ÏQá?H+OÀ³Ï?_x0010_s_x0006_Gý©ä?_x000F_ñ_x0019_ºQã?_x001F_À½tß?N_x0017_0_x000D_ß?÷(·¡µÎá?ç_x0008_:ôÆä?_x000B_ÍÒ³aè?[=Ï&lt;ä?3Q^Ý_x0002__x0003_Õ×à? ÞGIÑaë?%ÍÈ_x0019_¾â?¬Yáfxá?d&lt;â?æé©NÄþâ?ÖOüÅÏJÚ?_x0018_{aE_x0010_fá?_x0005_'_x0018_Ö_x0005__x001C_ç?Aå.þY_x0006_ß?Â]_x001B_ChÏà?_x001F_¥ü Ãå?ú^¤à?+3)ÂC_x0008_Ý?Q5ïÄ6Kä?xFº¯Ä'å?)60W±æ?_x000C__x0013_Æ_x0018_èIæ?ß=_x0006_Äðä?ÜUÚH_x0014_¦æ?¹WÓÒ¤ã?þÛþO\å?_Ø%M_x0006_Ñä?_x0001_ÆEµàoÞ?tÑõ¼á?¦_x0019_±Üéæ?ó&lt;q}Éå?`=\^Ù4à?:3uZüpä?É(BKã?XÚbxåÛ?ý_x0015_¡±þ~á?_x0001__x0003_C_x0008_¢¯ã?g¯¤èaGá?P¶_x0015_Ï®Ø?¡h@gu`à?&gt;ícÀâ?Sýg5Ò)á?}`6¨â?-§Øzá?í_x001A_ÝKðTÝ?¢Ö¾¢ÆtØ?²ÐÆg_x0017_HÝ?cªK_x0003_¹ã?ºü&gt;ï­â?ÚW&lt;80tà?ôÊQ:_x0012_á?#y+¢iÊä?9w0þ|ââ?_x0007__x0019_©_x0002_Ê$æ?å(Ýc"nÝ?u_x0012_|eiëà?Û_x0014_çÐ¥å?È_x001F__x001C_äÝ?Ø*_x0019_Ã^_x0016_Þ?@l;¦÷3ß?\SK_x0017_à?þÿÉ©!â?äÐY¥þ¯è?_x0019_bsÇ¨já?_x0007_3¦yvÛ?ö¯ììÇè?Ò4­Dòrá?PôÁe_x0003__x0005_ì¯à?às&lt;Ç5Õê?¼_x001E_Ës&gt;*×?ê?IDßnã?ÃÖ_x001C_q_x0002_Pæ?ºôfDóà?qBõ;á?½ÑY_x0015_*ä?&lt;[°Hëä?_x000C_è^ê]ß?i§G\Oà?MÀ¾_x001F_å?1 _rä?Ð_x0010_£õ£Ý?«ÅíOß?ýë"¾Ý_x0005_å?"¢lºsà?ô×çB4çà?_x0003_§ÇÐ6Ùå?"s*&gt;éÂå?gyü_x0001_ªWæ?*Ó _x0004_ã?~¨L¿êã?_x0008_"ýj[gç?_x0011_T¶Lo_x001C_á?Ùòm_x0011_N¡ç?VQ	®_x0007_Æç?*_x000F_ÿ¢¹óÜ?_x0013_íKBòá?Ö«¹{=_x001B_ä?Þ¡°_x000B__x0002_ã?_x0001_¯P×_x0003_æ?_x0001__x0004_f_x0002_ÇÿLä?]¦:£_x001E_!Þ?Ý§&lt;òã?¼Ì¾8}_x0001_â?Uç	:å?«óRÕÞ_x0008_ä?TÇ\ã,nà?ßÒ7/)bå?cÚ.æá?Î:Ï5¡ë?{_x0014_;¨64â?_x0010__x0016_ä+pâ?ÑÏ_x0019_ò_x0014_â?â¸ÕN_x0011_ä?ÓÛ_x0001_ñqã?òð8ºü_x001A_ç?ºoxqâ?{Ép_x001F_óá?_x0003_êÞ·ÿgå?Q]_x0016_#õ)ç?\ö[¬¨ä?Ì]#Ç¨¸á?«I_x0019__x0010_Ì4æ?_x0010__x0011_:×·_x0017_ã?¬_x000D_º µSä?L0¹!HÍç?ìËV_x0007_Â×ã?LÂd¶Âtã?l$&lt;vµ#â?º¿A|C¿á??ô_x001A_æ?_x001A_½_x0015__x0006__x0007_ßñà?ä¨ì:Í¢ß?ÓrÒW¢_x0001_à?'ÕD¦åã?pM_x0005__x0002_µÝ?`íÄ¯[Yä?²À?ÕÒß?+ËÌÕ-©ß?ö_x001A_Î_x0018_þà?_x0015_CU_x001A_6Þ?5Ñ:À_x0014_'ä??k_x0003_5!ä?neÛ_x0002_1â?l_x001B_}M{\æ?.ÓVà?_x0015__x0004_j_x000D_|Ü?"bRL»0ã?tT£_x000E_uÍã?Û_x0010_3KÓä?úN_x0001_Õè?¸ÎâP¬~ç?s\ð"Ô?eÕ_x0019__x0018_¬Ïá?·]6Yå?-a¶òëâ?_x001A__x000F_ïàø_x001D_ã?_x0012_w¥¤_x0002_¸ç?±L_x0019_øZýÔ?Ì_h%.ç?_x0001_ªh©_x0012_~ä?IÞÍýõ?ã?ì±©¼Uè?_x0001__x0003_Ô4É^¢5è?øNuN[Èä?Ù3_eëùã?¾!)Õ_x0012__x0004_á?ð&lt;#ÀÙ_x000B_è?é_x0013__x0006_³Jà?8_x000F_¯âbé?¿¨²¡Nåä?x^E°Bà?P´ 'v&gt;â?1_e;_x0001_â?-ëÒö`¤à?_x0018_¾ð_x0002_ÔQç?Båà®s_x000D_á?	ï­%_x001B_è?$;¡À_x0012_ä?ÁHåA_x0014_æ?±_x0008_£J×úá?D²c_x0018_à?_x0018_oÇ¸.æ??\_x0004_\ ä?_x000F_*²1$Ú?l_x0001_`Z°á?Ó_x0014_ÂhSÉã?_x001F_¿_Ü_x0010__x000F_ë?{{&amp;_x000F_Ãâ?ÕrçMeã?5Mô=Ëå?Äs¢GÞ?µÓå_x0004__x000E__x0012_é?+pëùýá?þck"_x0002__x0005_è_x000C_ã?Ôë_x0010_y_x001F_ã?´#¹~ª:ç?X_x0019_ê_x000E_tZè?6e_Yä?G­'ï_x0002_ä?H=ýmAÄÛ?¼¡Õm¦kà?_x0005_wªéüå?Ù_x001A_»_x0011_ôîâ?]àAº¡è?r£ØÏ_x0003_2Ý?_x000E_æF0'ïà?ÓxÍ_x001E_â?aÂå¡â?JqqÎ Øç?v~vPÒà?_x0012_gpÌXâ?ìLîQåâ?¤¾©Í4Oä?_x000C__t@ðyß?_x0008__x0001_Hþ~â?DâåÒ×öÚ?_x0018_é¤¤Ïä?!ÞÊ0Ðã?Á8f¤uªâ?÷Îó²aâ?Óm_x000C_SÜþä?_x0004_è½_x0008_èã?á$HhXÂä?Ü¦¨_EEã?_x0008_ïWÇå?_x0001__x0002_7ªÜ»­ä?Z.ÎÛºâ?P47ÆÆEâ?´ÔNxÜ?Äy7h¯ä?_x000C__x0014_KÀs×?ÁÜ_Qrwã?·ÕLû_x0013_Çâ?_x0013_¡_x0011_9/îã?¤&amp;F%_x001A_Óå?_x0014_Ù_x0003_Þ;ß?ë3_x0014_xkã?4 u#ÁXÞ?Hí_x000E_ÆÏ×æ?] u_x0015_eÐØ?TMÿ"_x0007_lä?®T0Lòå?ß_x000E_úî_x0006_Àä?t-yØùà?¥R[¯;à?!¡®twä?_x0016_¥_x0018__x0012__x0007_å?êk_x001B__x001B_ýÜ?_x0003_ZïÙ¤ä?ºòeÿÅ®å?\Õ«_x0013_#ã?/ª_x0001_ [ç?Áúír_x0002__x000D_â?³=N­0ß?pù_x0001_6¬Sà?T3&lt;_x0008_Ûß?²_x0016_±o_x0001__x0002_aÑß?Ó8-ëçrâ?un=âå?Dk_x0017_ôÍàç?Â&amp;Íá;gß?wS_x0004_Ç^å?rÈ_x001E_iÃß?_x0005_]ÃE+ã?Í31_x0011_\ç?Î_x0010_dvëå?ª"ÆÖè?¿¿Ôrá?÷qx_x0010_×è?_x0015_;ßÏ_x0013_å?_x0017_y®ð!è?Eæµ_x000B_ñß?&amp;7R¦&gt;Uá?ü_x0018_[_x0019_3Ìæ?y¬@«»ôå?,Wlv8dâ?£_x001F_î÷_x0005_ðå?ôðÒÔöÄß?.jéà{á?*¼Î cùâ?Ív¨:ý©ç?_x0001_ÓØ_x0001_§på?7_x0018_Ò8!á?÷Ýù°1lé?l_x0012_§ÑD_x0003_â?7­&lt;,_x0015_Áà?~´jL_x0013__x000D_å?Z¾¶Uã?_x0002__x0005__x0015__x000D_·_x000F_o_x0019_å?4ø8Abáã?·_x000D_Z_x0008_ï_x0016_ä?h)Fª(à?Ï\¢Þå?_x0012__x0011_æ_x000D_à?~ú	ÈR¢å?\4~)ãÞ?@´øy#4é?¿OÏôä?ÓK	S7_x001C_å?È(N3ø_x0004_â?_x000B_@HUä?,_x001C_Îtèzä?&gt;xG&amp;¦_x0001_ã?ýûFQþ_x0010_ë?yMÑ$½_x0003_ä?"{NU,Û?=^×:8â? é?ELÐ_x0012_«öä?_x001E_^Ã¨ã?_x0005_ñ¾©²â?;y¿sÖ_x0016_à?²Ý5]C_x001C_à?/_x0005_	_x0003_õ´á?êÜØI­ã?&gt;&lt;_x001C_îä? ß×Dýà?£ö/=åâ?:a¤7å?_x0017_|9=_x0001__x0002_?Âá?m%yrlè?_x001F__x0005_Eh_x0003_Öâ?MëÉz®ç?:º5302ã?_x0004_¨÷ïëÞ?d_x0015_À¼a_x0001_è?qÌ÷Âé?	áRCøOè?¤èûØ?{¼¹Z4[á?_x0007_2(ALâ?ë©à¸l0à?Úï_x0006_ôé?¾[_x0017_¢_x0008_LÞ?åÌP·¿dæ?_x0001_È¡f_x0003_Ü?D	Òªèà?à¼_x001E_Þ?&gt;_x0018_ùÉËsÞ?_x0016_ìèþ©Ý?;YA_x001B_Zé?_x0010_·Tó_x0012_³à?A_x0016_¨¥¾cã?ÊÓ°TIâ?d?Ê"ã?æcÇQæ?s:_x0003__x001F_u­å?d|÷kèå?n×ê;I+ã?µm_x0012_ëMà?Ëýb_x001E_â?_x0001__x0002_§°éæ?ÞX5õræ?EÜÿábqç?Æµ°,cä?Vßd;¤Èá?Óä_x001B_7½ã?Z_6f_x0018__x001E_æ?Û¼®_æ?t_x000E_iÖu_x0017_æ?J%snyå?eJÍ_x001A_V_x000C_æ? _x001B_'7è?86*Ge,â?k_x001B_ë_x0011_ää?K_x001C__¶rä?j{®?îgä?4ÂÍ_x0011__x0002_æ?_x0007_ê_x0001__x0014_ä?dNØ®_x0011_µã?_x0004_-Ýæ?ÊQ½+!Rä?8éXH'â?ýÝYaÆÙ?7&amp;XU_x000D_ç?½òÓ«_x0002_ã?_/âxw»å?øäf%Lå?_x0017_EL.l_x000E_ã?7_x001A_ßU¾ã?®yÎU*_x0004_å?sG_x001A_l\ªà?Ý_x0001_?Ü_x0001__x0002_ª_x0006_æ?_x0004_G~6]kâ?À_x0004__x000E_!~Ý?=ôO©J_x0011_â?K]¸I.ã?Üp²tVå?g·xÒá?_x0001_¢õ{Uã?moTèËâ?Yý_x0012_¥Bã?ß_x001A_.äàâ?ÐÌaÁè?Ó÷Æ_x0003_æ?óä#_x0018_;_x000B_à?_x0005_m¸ødä?_x0002_BýxÈà?q]­3#Zá?_x0012_PZÜæ? `L¨Äç?TDÂ_x0003_0Ü?_x001D_nò_x001F_bã?x®¾õçâ?Ü0j¤ç?Øµ_x0010_íKFã?æ_x001A_±¡&gt;å?_x0003_&gt;_x0005_U&lt;Óâ?_x0008_j²}Ó­à?D;dA_x000F_üà?1_x001A_©C÷à?Zó_x0001_19á?«ç%±æ?*¨t'Ä³è?_x0002__x0003_?¢_x001F__x0004_[Ùé?æ¶f_x0010_2hæ?å	ut.ä?iÜ_x0002_,À³á?ø?W;%íã?E£_x0010_Å_x000D_èç?7EîH?æ?òÞ	w\Hã?_x000C_&gt;î_x0003_úÙ?öÛöJÃä?!Ç¶É¥â?	Ã_x000F_M_x0001_Ý?éh&lt;+cwç?½3üNÉúå?'_x0002__x001D_°iËá?3×ßÄ~_x0013_ê?_x0005_Øõké?á¶Îçßç?YËéµo ä?_x0016_»ã"uåà?_x000B_"Ý÷ ã?¯­ò¨àá?_x0016_Ðplá?Öç´ºîÕã?Ð+Eu_x000D__x001B_Ý?­U¿?aÚ?_x001F_µ*Õ©_x0016_Û?UVò§Û?ãhp^Câ?eXãÉ}Þ?¦ã¨¨áß?ø_x0006_#_x0004__x0001__x0002_×ä?	&lt;IÇ^ä?èvÇå?ÖH·_x000C_«_x0013_ã?b_x001C_Û¤+è?äW÷{å?_x0003_eUãìá?Í¯n£â?:÷_x001E_ _x001B_ãá?ø7#NÞ¢ä?Zwâ_x001D_ØÝ?Æ¶ó1×â?ø7ÅOEì?_x0011_6±éú±å?I*Ìgòæ?÷ª2Iòä?ññl´¸Zà?TN äÆôØ?3	H9µzâ?J_x000E__x0018_·Úæ?¦2.h4±ã?#WF;cñã?_x0007_:/0_x000F_å?'Ü#^L[ã?®¶LEË_x0004_å?±ï§gÑöã?7ïîhûä?Ê03ÒM:ã?_x0003_¿'~£Ïå?á_x000F_)iÜ_x0008_â?¬ê-ë0æ?×¶Ê}Àã?_x0003__x0008_nè¡_x0015_Ðæ?Hå®væ?hýbãùNã?ìó_x0002_qzæ?_x0010_&gt;&amp;nRÞà?®ÿÁN?à?^µ9æÎ_x0006_ã?êx{_x0016_häÙ?µcëè_x0010_ã?êù dñ"à?_x0016_±®û_x0013_-ß?~fWÛ?ä_x0007_¢¼7á?¯¢ÓG3ä?_x000D_v_x0004_íÙæ?{ô]Öó!á?_x001A_n¨BÐË×?!iU¼&amp;á?âéC_x0008_Ômâ?y_x000B_÷ýÙâ?t_x001B_¦z·PÞ?a¨É_x000E_Wá?~©¨à_x0005_á?2\ÒàçHä?´û@|Õmå?ºm¨&gt;hùÞ?¿Ñ_x0012_º_x001E_Íâ?þ_x0004__x0001_Zã?_x0008_´{vÖÔå?tÁx5P]â?-ÞKjmpæ?_x000E_¾eé_x0001__x0004_ÎÔæ?ÃR,s_x0006_Hê?ö¹_x001B_@À×å?­;_x001F_0Óøç?ôZ²_x0010_à?ÖÚùn+à?+æfREvà?26_x0010_´¿â?_x000B_µà½Oà?oá¸nÝ_x0016_ç?_x0001_ó_x0002_Õ@Ü?yAûû\«â?öD_x000D_Eæ?ÁYuñ[$ä?F_x0017_YUj_x0004_ç?ÎBÍ_x001A_ç? ßp	_x0018_â?u_x0003_1(dä?_x001A__x0019_øf)å?3f-[=ã?£Bº_x0010_°Iå?íó_x0011__x0012_s¸â?¿cEÿé?9[%_x0017_â?ê|_x001F_oÃã?_x0004_Ý5_x001C_J&amp;á?¹%æò¿å?	ñË¢Ñç?Ù¶_x0015_Á{å?_x0014_Vv&lt;q(ã?¬K{µ6ã?°Ãw_x0008_Ì¯Þ?_x0001__x0002__x0018_Ï±x¥»à?Nê_x0017_rþã?·oò`=à?Ê_x001A_CÉ7|â?\D_x0005_ñìç?Û%h-âà?®n_x0001_¥Úã?J¯ûFõÝä?wÙ6³_x0017_å?9_x001A_§fàuÙ?|É»1Ù?&amp;Hï}¾Ü?_x0008__x0007_Q4sùÖ?D_x0015__x001C_[n_x0017_è?N\_x0015_	nã?tç_x0017_Õ!_x0011_ä??_x0004_å"å?NÞ.@òå?Ö»kR¦ å?;0aÑ_x0015_^ã?¶_x0003_P¡L1Ú?@£=²ãÄã?Î}Ë)â?K8Ûlã?gÃL0_x001B_·ä?:¶ÙIö_x0012_â?º_x0011_gá?¹îsf&amp;ä?{2Ü¼]*ã?ðîßÜ·ïÛ?à¸_uCà?°lù_x0004__x0006_ÁLæ?ÔÂi_x0004__x0018_ºê?5	PB_x001D__x0016_á?=Ïêv·ß?_x0014_xÐ&gt;Hí?iØ_x001C_èÝ?¦o»Kç?¹ç{_x001B_Yå?ÞË°üá»â?,ÅÇtµ&lt;é?®&gt;_x0019__x0005__x0006_á?q2kLe®æ?qïû_÷ä?çOÖA²ä?ä_x0001_·-Áá?1_x000F_ªaà?aæ´a-Fä?¹;_x0004_®_x0007_qá?G_x0005_æÙ&gt;ã?¶ê¹^ã?¨tÚÙ&gt;7ã?&gt;GÈö8ä?8îå?ÿ_x001A_ªØ`§à?2_x0003_{_x001F__x0014_ß?_x000E_»×$¬ã?LÛFz|Wã? ß_x0003_9IÒÞ?	_x000D_ï_x000E_ø3á?y}é_x0019_lÖ?Hä_x0005_êóâ?_x000C__x0017_ù_x0002_'Ý?_x0001__x0004_Z¡²{~mä?{xpAa_x001C_ã??ß_x001E_l_x0001_Má?|^Çu_x0013_=æ?ª×¾Ä]ãå?_x0016_ùì_x000E_ª¨ã?_x0001_Ìp Lã?d_x0008_Õ¶ä?_x0002__x0003_ÆEèè?Ö¾î¸_x000B_á?³c«á?Jùª1¥Üå?_x0007_ò©Å_x001D_å?_x0005_ëmxe¦å?Rÿ0©cþÞ?è+_x0005_¸ÓBá?ÉIØf_x0005__x0005_Ú?VIbÔéä?e¶£Þæ?N]_x0016__x000B_ÏFà?¦|cO.å?tdñ_x000C_¢ä?æ ÓE9æ?N&lt;G¢sè?¼"_x0013_J08ã?ùp_x0012_X¨©é?­aFMd_x000C_ä?.ïÛ&amp;V2á?ßîë1É_x0017_â?Gù¢°¬Þ?¨óàÑµà?¼Ñ®_x0002__x0005_õè?Q»·0ì	â?_x001B_g°â?u3ghó_x0002_ç?uZ8Dv_x001C_ß? _x000F_¦_x0006__x0003_é?_x0011_¸×Ûã?ëý¨âÇá?_x0006_µR_x0008_iôç?N§íPå?7S=^7ä?b_x0010_ë¢¢ã?èÝ_x0017_(½ä?_x001C_L§©_x0004_·ç?lØþÒLé? ·(2Åá?LzU.µâ?3¢BXªÉâ?z_x0019_t½,Üë?ÛÕ_x0017_! ä?#Èc_x0016_ãã?óð50ÃÞ?_x000B_¨aBôè?ÜW£Ïÿúã?ÍZ1_x001B_ìê?Ó4+=}eß?x_x000B_»;}ã?_x0019_!=L÷Aß?_x0014_i&gt;§_x0001_á?(|_x0010_5T¼Þ? au/_x0016__x0011_Ö?~³ç?_x0002__x0003_sÓ§Õ?_x0013__x0002_Î6Þ÷á?×_x0010_Z.Ææ?7\§àH9ç?_x001C_8ô.á?4ª_x001F_¾lËé?áÄbËæ?0vËêxç?Òx:_x0016_(ýâ?_x000B_dÿ:Ø#ß?,ËFÀUzè?u è3_x0004__x0004_Ø?Ù»6=_x001B_úä?wî\#.è?üû9,Õè?Ûÿ_x001C_û¯ß?ñ_x0018_z^cç?+)ïnmá?F_x000C_øíæ?}Üå*,Þ?À÷û\Ûá?ï÷k_x0010_²_x001B_à?gü_x0006_«_x0001_cÞ?V	ð=Ý?áéð~¿øå?7Ø_x001B__x0018__x0011_ÄÜ?ø!_x0011_d,_x001F_ì?Ù±þúêõâ?ÙÁÒ#_x000F_A'Rvjf_x0012_AË_x001B_,È^_x0011_A_x0004_¡_x0003__x0014_¶_x000E_Aæÿ_x0012_ò_x0002__x0013_A&amp;pª0*	AäV&lt;@ª­_x0011_AÅ¹ÈCñ_x001D__x0012_A°MkP$O_x0014_AC_x000F_@ÏN_x001F__x0010_A*nA§IC	AÄM&gt;_x0014_A1ª_x0004_	_x000D_]_x000D_ACÍîL Q_x0007_A0òae+_x000F_AÝ±óÞv_x0008_AÑÑly_x0005_Aéó/¨_x0007_AÞÈ_x000C_ö_x0011_A_x0014_ÒL_x0011_Ó_x0003__x0013_A¨ÈeÈ_x000E_A¾9(D_x0015_D	ArIYh&lt;_x0018_Aß¬k¤Çû_x0012_Aiq_x001A_Í¯_x0010_AR_x0001_º_x000C_kò_x000B_ALn¥Ç_x0007_A-"ÝÕ@Y_x000F_A=­î«_x000B_A_x0006_J«áÝ^_x0011_A_x001C_«ß	A¦Ç`huÎ_x0010_A8¿\_x0004_?_x0011_A_x000C__x000E_ÊPa_x0012_A\ØýE_x000C_A_x0001__x0002_æpcØ¸_x000D_AôÇ1«"B_x000C_A±@Z¸­ _x0010_A3Ö _x0001__x000E_	A&lt;A½îÍÜ_x0005_AlD_6_x0016__x0002_A_x001F_Ï	r]_x0015_AµRNå\(_x0013_ARS­ÅM¸_x0002_Aj_x000C_67Í_x0017__x000E_A_x0011_h_x0008__x0016_-ù_x0006_AázÈ1%_x000E_AK_x000C_9¦Ü_x0012_A¾õÄæAÈ_x000C_A_x0012_¹ß_x000F__x0002_Aº3î_x000C_¶_x000C_A5eQÐ)_x0002_A_x000D_ë_x001E_çå_x000B_A_x000D__x0012_:çÿg_x0010_A8Þ=éð _x0014_AbA«_x001D__x0013_n_x000F_AÝ_i*ËT_x000B_A´b50m_x0016_Af3g(´3_x000E_AÁ_x001B_sÏ­_x000C_AW4®Rß_x0010_Aº èå°l_x000E_ArLp_x000E_;_x0012_AÕÁzúÓª_x000D_Aø_x0004_&gt;_x0008_EB_x0002_A /-há¡_x000B_A ßÄ,_x0005__x0015_Éò_x0010_AÁËÞÆ_x001F__x000E_AÁ¨'N_x0004_Y	A¨_x000D_P_x000F_A_x000F_5ð_x0005_u_x0007_AQ¤ïÞr·	AÆ"Ú	4q_x000E_AÙÐ_x0008_°µ_x000B_A713D-_x0010_A_x0010_ø_x001D_©¢_x0012_A£:_x0005__x000F_AìK¤_x0003_ïï_x0013_AJZ0TS_x0011_Aï/¸|Á_x000D_A|{_x0008_ó_x0014_A)muv½Ã_x0011_A_x0008_ÀI¯aÃ	Aïv_x0016_7_x0006_AêÕÏâô_x0003_A£_x0005__x0002__x0007_	AðzA³*Á_x0014_AC¿àx_x000B_Aöà¢m¥_x000E_AÛJ´_x000B_AÇþyn,_x0004__x0011_A_x0001_²_x000C__x001F__x0003_¶_x0004_A¶Ã¬_x0008_g_x0013_AJwÖ_x0008_AidKZ_x0012_A_x0004_xõ_x0001_2£_x0010_AÅcã×_x000E__x000F_AC¨\æu_x0014_A_x0001__x0003_ MCFm_x0011_AF_x0012__x000C_´ê_x0012_Aå_x0016_­´­_x000D_AÄpÀ:_x0002_|_x0010_AP	NQ­_x000E_A.:SRN_x0013_ABU3Þ@_x0014_Aë¬óxÍ_x0011_A4Á_x001B_P÷d_x0005_A_x000D_8_x000F_U_x000F_A_x001A_· w_	_x0012_AB_x0001_ÛZ_x0010__x0007_A¿5_x0007_ÝOù_x0012_A+¶_x0012_ïÿ_x000D_A_x0005_}BU_x0012_Ay\RaÍk_x0011_A_x0005_£\_x0015_A.¼ÑÞÑ_x0008__x000C_A]÷_x000E__x000B_÷A_x0012_AêkVº°_x0008_AÎµ_x0007_ý^_x0013_AÔ¬ÞJ_x0011_AZÅE	,_x0008_Aïûàt0-_x0013_A_x0008_V_x000D_5_x0012_A_x001A__x000D__x0013_y_x0018_n_x0008_A(_x0016_NÅS_x0012_Aàîk¹R_x000C_A}ªÛñ\P	A´µDRÒ_x0011_AuL¡A_x0010__x0002_A©Ú#ø_x0001__x0006_|_x0011_AÔK:v_x001B__x000E_A¬^4¦BG_x000F_A¯dÂhz_x0012_A_x0004_¤lüÀt_x000E_Aê/_x0013__x0002__x000B__x0011_Ar_x0007__x000B_¥»â_x0011_AØ·__x0015_[Ì_x000F_AYªÁs÷_x0015_AþÁ²Ý	ß_x0003_AþòÇ_x000E__x000E_Ay±Ýßj_x000F_ACª2¼ü_x0010_A,eA_x0005_eI_x0013_A±®ÖQdî_x0012_A?â]øÐ_x0012_AÝ+ø }2_x0011_AÛµCø_x0014_A¨`Ô`¦_x0010_Aþ`A_x000C_û_x000F_AÜ¦_x001A_Î_x0005__x0012_AvJ_x0012_¦Æ_x0005_AºÙÙ{{Û_x000C_AÓ¶ECòw_x000C_A_x0010_¤.i;_x0011_A&amp;â1îG'_x0004_A_x0015_;WÛ:_x0013_A»¼nJ_x0018__x0012_AìJ+8©_x0012_A{ÇtÅ¢Ì_x0008_AvÕ_x001E_Òâý_x000F_AY_x0018_NýLM_x000F_A_x0002__x0003_ô,HT¢'_x0012_AkÍq6_x000D_AZ«_x0005_	/_x0001_A¤W,jÇ_x000F_A®_x0005_@=Ç_x0008_AvÈÇ	b_x0010_A¸_x000D_UêÂ_x0006_Aþ:fyV_x0010_AØ»V_x0015_¶Ì_x000C_A³~_x001B_3Õ_x0016__x0008_Aî¿´Ut_x0014_AÆb %¡§_x000F_AüÁì?í_x000E_AdùX_x0011__x0003_Aç®Îm`_x000B_A{ÑøÞ[_x0014_A_x0017_SÀÿ«$_x0010_A\ºã²Ñ_x0001__x0010_Aôã?rº3_x0003_AÔ«7­@_x0010_A&amp;ã¦sîû_x0004_Aô¶_x001E_½,ÿ_x0010_AY;ó_x0010_"_x0012_A8;Å_x0012__x0011__x0008_A-°êë_x0014_Ar%?}²_x0007__x0011_Ag	©4?Q_x0013_A^~Þÿx_x0006_A²aØ	_x0008_A¡c]qAw_x0012_AtÎZù®V_x0004_A_x001B_ò_x0001__x0002_n_x000C__x0001_A_x0011__x0006_0w_x0014_«_x000E_A;(¸Ó_x001D__x000D_A_x0012_ðó	Ê7_x0010_A!_x0001_§k]_x0011_Aãq8p¬·_x000F_AN_x000B_]¯¬_x0001_Aa¹[´°_x0002_Aq&gt;~d¬$_x000B_A\Ü£L;t_x0010_A#7_x0005_k_x0007_Aò´_x0015_?B_x000B_A_x001C_%ìð²&lt;_x0002_A«4¬²q_x0010_ALë±q_x001B_	AÖLQ¤½_x0002_Aüß7¥a_x0011_Até½g__x000B_AR'ÅöÃ3	A³_x0003_wùN	AÊ^2·3_x0011_AûLF_x0011__x0019__x0010_A1OéíºE_x0007_AÎq+Ëûs_x0013_A8×¥_x000D_AJd7Ó M_x0006_AæCó*!_x000F_AU&lt;â´Î_x0013_A¦ïu_x001E__x000C_AóÐ×%®ï_x0012_A-Êk¨_x0011_AÝi0__x0002__x0001__x0012_A_x0001__x0004_z¢÷";ñ_x000F_Aº&amp;0°_x0012__x0015__x0012_Al|_x0002__x000C_9_x0011_A[ä?0lÌ_x0012_Aísø_x000C_}é_x0015_AG_x0015_b±_x0003_Aò!í8t_x000B_AtäÂt©­_x0008_A4J_x000C_A¦(=Í$_x000C_AûïÜL_x000F_A_x001A_ÎWú_x0003_AK*®_x0003_ü_x0007_AÚ/Ó_x001D_~_x000D_AÊrÕ_x0017_aX_x0011_A³¦&lt;,K_x0016_AºØ_x0008_©Ï_x0010_A_x0002_Y¼_x000B_3²_x0010_A¼GX4_x000C_=_x0006_A_x0011_Öjs-_x000B_A0 Æ® _x0017__x0007_AÇPËå_x000E_Ò_x000B_AH£BO_x0003_^_x000C_A¾G´ý3_x0017__x0010_Aù_x000C_:'öì_x0004_A)ÿ:ã°ç_x0012_A´_x0005_Üaö_x000E__x0014_AäÜRü_x0010_A_x0003_/7½µT_x0010_AJzøØ	Ao&amp;wÝÜ×_x0012_A)Pû_x0001__x0017_²¡_x000D_AÊå6ìÏ_x000E_AñÉ_x000B_oè_x001B__x000C_A\Ú¢#P_x0017_A³ÐîÀ_x0004_	A ¨%Ée_x000E__x0013_A_x0006__x0012_¥7T_x0012_A¸+ñqT_x0003__x000E_AGÖZ³U_x000D_AjçêW(_x0007__x0017_A³g×ó_x000F_A_x0011_&gt;À_x0011_~¸_x0007_A¶5ñ_x0017__x000E_AÞ´_x0016_P_x001B_V_x0003_Ap&amp;F_x0005_31_x0007_A%_x000C__x0010_Y_x0005__x000E_Aëy»Â_x000E__x000D_A&amp;Þ_x0017__x001E_À_x0010_A®\_x0015_g_x000F_°_x0012_Avå{_x0008__x0001_Ì_x0016_A¼Z«òÚØ_x0010_AõÆÉñ½_x000B_AHæç5_x0001_m_x0013_AV_x0002_gË_x000B_A'_x0001_¹_x000E_A_x001F_¿u_x0013_A_x0018__x0017_&amp;$¤	A±v¼_x0016__x0011__x000D_A_x000C_ôÈÍ¡R_x0011_A_x0003_Ô3eùb_x000E_A_x0014__x0012_DeQï_x000C_Aé_x0001__x000D_"VÀ_x000B_A_x0002__x0007_ûÂüùmx_x0013_A6B&lt;_x0013_i_x0006__x0014_A_x000F__x0015_pü|­_x0010_APØo$v_x000F_AÄ'&lt;IÃM_x0011_A_x0018_l±Ôï_x000D_A_x001D_1Ì_x0005_ñ_x000C_A)o\G$É_x0001_A_x0001_+ _x0011_ÚZ_x000B_A@órÍw¤_x000B_A¥tóëª5_x000C_A¸m;Ã_x0011_AÜæ©e_x001B_q	APQ6Ô_x000F_AÆ_x0013_µÐp·_x0014_A¢µ§_x0012_ø$_x0008_AêZ£Úò_x0016_Aê_x0002__x0006__x001C__x000B_A|b§:_x0010_Aµ_x001E_gé?_x000F_A)×`Î8_x0010_A_x0014_K@¬%§_x000C_A_x000B_b_x0015_&gt;_x0010_Aáµ9_x0005__x001C_ê_x0010_A1»jÝ_x0008__x000F_A-A_x0003_wv_x0008__x0015_A2¸Bwg2_x000C_A_x0008_ø!_x001E_/i_x000D_A(_x0004_ÚäßÙ_x0004_AüÄq¡Þ_x0018__x0014_AKÝ­Ý_x0005_,_x0011_AÌqÇ_x0003_	_x0016_|_x0008_Aò"_x0001__x000D_Aµn?ïä-_x0012_A8ÐNùéF_x0012_A¬V_x0013__x0003_¶Á_x000C_Aù§é_x0008_Aµ`½_x0010_Ç_x0010_A8[¥_x0001__x000C_A_x0004__x0016_Dþ3E_x000B_AÙÜ4h__x0002__x000B_Añ.¥Ø{è_x000D_A_x0011_Ý_x000C_çw_x0011_ARìÿÂ	é_x0011_A_x0012__x001F_¬*²¿_x0010_AG)_x0001_û_x0005_¿_x0011_Aëðøb]T_x000E_A_x000C_¯_x0013_q+_x0010_A_x0006_#u_x0005_A?Ì­uu¼_x0010_Aî-çÙeL_x000C_AD_x0011__x0013_ÌÜg_x0006_A~qËeØ_x000B_A:]Ô`³_x0006_Aª(ÂÉ¶_x0013_Aî¿ÏcÏ_x0011_Ai_x0008_©xv®_x0012_A)á_x0007_¶N_x0010_AU&amp;½Aºc_x0010_A_x000C_~H_x0008_&amp;	A¡ ó_x0006_A c¹Ü&gt;_x000F_A÷ýF!R_x000F_A_x0002__x0004_¾_x0007__x0018_ð®×_x0012_A@«,Fï_x000F_A¾°ÍaÆ_x0010_A$óäù[_x0004_AOTm¡´_x0012_AåYxc_x0011_A¾)à_x001F_+ÿ_x000E_A#èW;þ\_x0007_Ai¥_x0012_¶hi_x0011_A¬_x001D_Jj_x0010_AF-ÔHm_x0003_A¡i,¯­_x0013_A;¾k·Ö_x0015_AÎ÷$_x001C_ÎÏ_x0012_AÂ_x0004_&gt;¼4_x0010_AëÁ\ep_x0014_AÝÞü"_x0011_A%9ñòÕ_x0011_A_x0011_#_x0010_p_x000D_AÜæô»+	A8Þm/&lt;+_x0003_A&lt;_x0014_JèoS_x0006_A6­Ó¡¢_x0013_A§_x0001_Å±5À_x0005_A_x0001_¸eQg_x000E_AMìò¦d	A__x0007_§ÐØZ_x0011_Aýùë$G_x000E_AÃ_x0007_áôÏ©_x000C_AG_x000D_Di_x000E_A½[¨B~÷_x000E_AÌ3þ_x0007__x0014_U:_x000C_A_x0008_4cý_x001B_H_x0004_AÅ×_x001E_È]	Aéå³×_x0002_ê_x0013_Aä_x0006_+¥§D_x000F_Aç×_x0003_&amp; 0_x0012_A_x0010_¾a_x0014__x0005_Ay*©|_x0001_Æ_x000B_Adp_x0003_w¸ë_x0011_A­¾_x000D_Ù5_x000F_AÔ¾Ùk³_x000D_AU'¬_x0017_E_x0011_A[iP{_x000D_AÌ£5Es_x0012_A_x0013_ïÅc_x0003_»_x0015_A_x000D__x0016_º_x0014_A*¤ªp_x0001_A}_x000D_s8_x0016__x0011_AÛó_x0007__x0017_ä3_x0010_A}ÙIË_x0011_A_x0016_ÓBÅ¿_x0010__x0011_Aâ}_x0002_xBG_x000E_AdÁ!&lt;*Þ_x000E_A3_x0013_Í^à	AP¡D§_x0016_á_x000B_AØfúTðx_x000E_A6Âæ¢y_x0014_A_x0010_(_x0004_ýg_x000D_A¨ðü#?É_x0004_A_x000E_èFÁÛd_x0008_A¶_x0012_/¨_x000D_A¨u_x0015_3_x0006_µ_x000F_A_x0005__x0007_¾®8`_x000F_A';_x0014_ÿ`c_x0014_A;bç÷_x0012__x0012__x0011_A&gt;¹_x0014_üûA_x0011_A_x0007_8¡^_x001F_Û_x000F_A_x0017_üë_x000B_ABÑÈÀ[_x0015_Af_x0007_4_x0006__x0010_AZÅzgN\_x000D_A_x0001_ïxúX¦_x000F_AªÊk&amp;_x0014_A%6`w¥_x0014_A&lt;õ_x0005__x0011_A_x000D_zBK0_x000F_A±_x0004_0Ò_x0014_A°_x001F_÷Ú|#_x000B_Ado`_x000E__x0014_l_x0012_A|Ahþ£_x000C_A	_x000C_tx_x0008_?_x000E_Ad4Èá_x0003__x0010_AÃS!ã_x000C_A_x001E_ÛõÃb_x000D_A_x000E_¨åj_x0010_AqJjz_x0002_ADï46¡_x0012_A_x0014_û_x001F_)jL_x0007_AãU°_x0011_¡_x0014__x000F_AiõK{í&gt;_x0019_Aê%eàl|_x000B_Aà/«­éõ_x0013_A²=%C_x0014__x0017__x0007_AîÞN_x0002__x0005_0m_x0004_AÙÕàÐ	A|p·__x0011_A_x000B_·_x0013__x0010__x0018__x000F_Aê_x0004__x0002_ýã_x0008_A		n¥Fm_x000E_A}_x001F_"¼_x000E_AéÃÄ_x	A(÷Ü_x000E__x0010_Aþ_x001C_®_x0001__x000D__x001D__x0006_A¹w{_x0003_û"_x000C_AÏ{¶»ä_x0011_AÕ_x0012__x001C_&lt;_x000D__x0011_Aiðôå_x0001_H_x0010_Afé_x0001_V`_x0006_A$¤\e±_x000D_A_e/_x0014_A­pù\,'_x000E_A_x000B_!LF_x0017_í_x0006_AÄÅJ_x0011_AJúâö_x0018__x0011_AÔQòõ¶__x0005_Aæ_x0003_FÏ_x001C__x000B_AéV7_x0008_µ_x0013_A_x0018_Çê&gt;Ù_x0013_AÊ8¯_x0007_AÙ1«ù_x000E_×_x0013_A_x001C_ãõC_x0016_:_x000F_A7ê?_x0012__x000D_AÆqm_x001B_®÷	Al_x001E_"Ö®	AÝþ¢_x0019_UÞ_x0014_A_x0001__x0004_Rt'lT_x0005_A_x0002_8aY__x000F_A_x0014_©½&lt;»Þ_x0004_AÂ­_x001A__x001E_/h	Ad@_x0015_£^Í_x000E_Aâ&gt;®Ò·_x0005_AÛQp5_x0011_AîK±$å_x0010_AýoódÐ_x000C_A°Iþ´÷_x0008_AX_x000F_:¸&gt;Z_x0010_AÛqël4Ä_x0013_A_x0016_ ô19_x0011_AgÉc__x000F__x0006_A_x0005_ç|öñÉ_x0013_A0QÎË_x0010_A^×Ì¸÷_x0010_Aí þÏ_x000F_Aj§_x0007_èW_x0014_A^_x0016_z¿bª_x0010_Aß_x0017_½ö_x001D__x0014__x0010_A	õÊ_x0011_{Û_x0010_A¹¡ck_x0014_A&amp;FÁ6_x0016_¼	AëÉSK_x0010_¶_x0010_AÜd_x001D_Çç_x0010_A_x0013_½_x001B__x001A__x000C_A_x0017_DßÐ©_x0014_A_x0014_ªò²c_x0003_Aó:ëy_x0017_AåjÌë}_x0002__x000C_Að_x001D_Æ,_x0007__x0014_Ø3_x0012_A_x0010__x0006_	_x001A__x000C_A_x0008_­6¢_x0010_AÌ_x0010_·|ä-_x000D_A_x0007_¿_x001B__x000D_«*_x0010_A&lt;ô°m'ô_x000D_AÓe_ó×_x000C_Aö9C2	Adä»Uün_x000D_A¼nSû¿_x000D_A6Q_x000B__x0001_á¢_x000F_A h{xB_x0005_Að;6ü	A_x000C_Ï×Îz_x0004_AqÙ_x001A__)Ú_x0014_AkòK/Á_x000F_Aýâ·D_x0013__x0010_A©öXWP&lt;_x000E_A_x000F_ÌbrG_x0015_A_x0016_&gt;PþÄc_x000C_Aâ±_x0011_ùÆ÷_x0011_Aà	þ	¢u_x000F_A¢ÒLüÂ¢_x0004_A_x000C_ÍÒSe_x000C_AäÏó÷_x001E__x001E__x0008_Ap;í__x0012_µ_x0003_A\b)L3¹_x0011_A¸·;iG_x0012_AA û^®Ø_x000D_AX%	kH_x0008_Ae¿_x0002_&amp;g?_x0010_A8_x001A_PYU_x000C_A_x0003__x0007_võ·#u_x0007_AÇã»Ô_x000B_A®L_x001E_yþ_x0003_AçÄf¥÷ÿ	Ab_x0014_3jï®ð@Û;_x000C_eq_x0010__x0012_A¦¹TÈ_x0010_AÎï_x0011__x001F_q_x000F_A{Y;_x001D_J®_x0004_A_x001C_,¾«_x0011_A)|OT±¤_x0012_A.Ï|Ù{1_x000D_ArpMlÝÑ_x000D_AÕ,G¥_x0011_A~C¨W[¨_x0010_A_x0002_3½íºU_x0011_A±ÌlfÀ_x0004__x000B_Aè÷fÀ Þ_x000F_A_x0007_¯ÿ{b»_x0010_A+_Tr_x0015_Ax_x0010__x0011_½_x0008_Aöû¼Ç²_x0005_A_x0006_\_x0018_DQ_x000E_A·_x001F_Z/_x001E_._x0011_A_x001E_|ø _x0011_A _E_x0002_!î_x0011_AÇ{»ÊD¾_x000F_A/?_x0001__x0004__x0010__x000C_AHÛW//_x0006_AÊÙÁ¢ö_x000C_Ahí	,&gt;_x0014__x0014_A¢ìü_x0001__x0003_~ÿ_x0002_A?ca._x000B_Aþ_x001D_Xþ_x0002__x0013__x000C_Av§h_x0011_r_x0012_Aþ½y%«}_x000F_AB]9'J_x000D_A_x0015_6Ôx_x001B_ñ_x0011_At_x0016_E·ºL_x0014_Aj_x0001_p_x0007_%_x0012_Aº_x0004_çç6 _x0010_ARÊ÷ç_x0011_ATqßO]_x0013_Axá.äu_x000D_Ah_x001C_]Ú4_x000D_AÉíãf1_x001E__x0011_AA_x001F_ÈP°_x0007_A*±¸¿þ_x0013__x000B_Aó®¸¬É8_x000F_A^«P_x0015_!_x0013_A|2?"V2_x0003_ApK§_x0005_'÷_x0007_AE­|ó_x0002_Avÿ_x0006_µR_x0012_A0}â_x001B__x0015_Aâ)&amp;½|_x0013_A½#´ãhX_x0012_Aß8_x001D_Ûø_x000C_A.©Çº÷_x0013_A?ðÅ£$¬_x0003_A¢ÙÆç_x001B_ô_x0012_ARjËÝe_x0012_A_x0010_³_x000B_@_x0007_A_x0002__x0004_ú»0&amp;§²_x000C_A£¶sG_x000E_A³öÉÚ9&gt;_x0011_A:Õhø)¬_x000B_AD_x001F_¤V_x0011_AÉìaü]±_x0001_A_|b_x0006__x0011_AÜ_x0018_»]._x0008_Awqzbkÿ_x000C_A²þ+Bw_x0006_A½OthkJ_x0014_Akc´m_x0010_AW_x000C_?_x001A__x0015_Añ_x0003_;ód_x0006_Ay_x0010_Knr_x000C_A"òÿ_x0016_ _x000D_Az_x0016__x0016_àd_x000B_AÄ2Ú^&gt;I_x0011_Aèh_x0005_Q»Î	A_x0004_ùè§º_x000C_A;ýà_x0014_°ë_x0008_AÂd~Æe_x000D_A ?ÁÈÖ_x0007_A@VÆó_x0004_AFñP_x0003_A	_x0018_2R_x000F_A·nÈÇC_x0016_A÷sÕ@_x0007__x0013_A¼æÆÉú_x000D_AÕ§®4_x0011__x0001__x0014_A;zD&amp;¼_x0011_A:_x001B_±_x0001__x0002_¼4_x000B_AôKE_x0007_¥_x0010_AX3nPV_x0013_A®:¡i¼Ú_x0011_A§¦tÞÜ_x0010_AÂÍé_x0005_tM_x000E_AYá|Èy_x000C_AÁ_x0003__x001A_Ã¿_x000C_AuÓ_x0011_§hð_x0010_A}´ÿÏ_x0008_z_x0010_Aña¼þ6_x0014_AK_x0011_nC&amp;_x001F__x0002_A¹vBn_x0011__x0013_Aotm÷Ç_x0012_Aü6õjæÊ_x000D_A^_x0002_{!_x000E_AÎêÙNÛ*_x000B_Ao¼þõ_x000B_Y_x0010_AúêËÚ_x0006_Adæ²_x0011_Iæ	AÒ#¢d;Ô_x0007_AòA«;û_x000F_A1_x0004_ùü³_x0011_A_x001A_ð¨û_x0005_A _x0002_¡ÝÊ_x0010_A_x000C_/Æ4óÑ_x0010_A_x0002_¨W¦A_x0017__x000B_Aj_x000C_Kç{Á_x0012_A:oÜW_x000C_A2Û¸«Â_x0002_AfÈDvê_x000E_A_x000F_+)^L_x0012_A_x0003__x0005__x001A_Ú_x0001_!ØO_x000D_A0°Í¤«¦_x0005_An_x0005_ ³Ót_x0011_AØ¯½D²	AdÚÞ_x001E_Ü_x0011_AZ_x001A_ökw		A_x0014_oµ-=_x0018_	Aø_x0017__x0002_Wã_x0012_AÄ^J÷m_x0010_Aá1R:_x0011_A£^Â¬$P_x0012_AÖ=*X_x0008_Aï©ßWq_x0010_A&amp;UXä_x000D_AúÿlmÄ¹_x000E_AþA±á£&gt;_x000C_A_x0002_½É£NI_x0010_A_x000B_³¯]»ò	Aj¹(þú?_x0002_Aá&gt;Z-_x000E_AwrV_x001F_æ_x0010_AÔ^ÔQ0ì_x0010_A_x000E_è?8T¨_x0006_Aîg«nÓ_x0006_Ash·~pv_x0007_Ao4@_x0004_Q_x0010__x000E_AmÄãB©_x001B__x0013_A§ÇÖ_x0017_ý_x0010__x000B_A=LKí³Aÿ@P_x0012_úR,_x000E_A[Ýu#`Ä_x0010_ACXÇ_x0001__x0004__x0013_Aa_x0003_èo·_x0004__x0010_A÷9_x0002_DÛÛ_x000E_A¿u,_x0011_ ._x000C_A_x000C__x001D_cWÊk_x0013_AÊ r_N~_x0010_AÉ{876_x000B_AKB_x000B_í_x0014_AÙ±ü,·_x0012_A_x000C_	wEY_x0004__x0010_A_x001A_Ë»pn_x0010_A_x001F__x000C__x0006_ùQç_x0004_AYW3\8	A¿I:~(_x000E__x0012_AêÔ®$þ_x0004_A4_x0016_:Û¢n_x0002_A¦Ò²Ê_x0004__x0008_AÉrn_x0018__x001D__x0012_AÕ_x001A_kgDç_x000E_A³1Í_Sâ_x000E_A_x0006__x0013_27¶Ô_x000C_A_x0002__x0016_«Hû_x000E_AÎ,B8l_x0008_AÃ°6iõ_x0010_A°@ÒÞ_x000D_ALW¾n_x000B_Aõ_x0018_3_x0005_ûß_x000B_A_x0002_)_x000B_·_x001E__x0004_A_x001D_)8º¿¯_x000F_A¸_x001A_r ½§_x0013_A®á_x0001_ë­_x0015_A_x000C_ Éa&gt;É_x0004_A_x0002__x0003_T_x001A_ÂÝRþ@WêLvFÅ_x000E_Aä_x000C_Ê´-F_x0003_AíHä6%J_x0010_A¢j_x000C_&lt;_x000D_A¾d¢:m_x000C_AP0¯_x0001__x0011_A7g_x000C_âz	A4þ_x001B__x0003__x000F_A_x0018_Í¡Ã_x000B_ó_x000E_A2_x001A_F&gt;¤_x0011_A_x0004_«³Ðm|_x000E_A:&gt;^¼rC_x0011_AôaÅÜ_x000D_ADØ2å_x0007__x0007_AÎ_x001B_]_x0018__x0010__x0010_AFÈ¡kÕ_x0003_A_x0004_Ù^k_x0006_Ad6_x001B_¬äÎ_x0014_A¾z¨p6$	AI¬ØvXÍ_x0003_A_x0019_|#;Ì_x0010_A¸û_x000E_3ÿ	_x0006_Að_x0019_N#V)_x0012_A#FÂ_x0012_Àd_x000F_Aö¿£]À_x000E_AÇÏÞ_x001F__x000F_A7±#MS_x0003_A%òÎ6_x000D_Asö_x000E_*Ô_x000D_AZ_x000D__x0002_ÞæC_x0010_A9_x000E_ú_x0004__x0005__x0003_ú_x0010_A®SÁ_x000C_Í_x000D_A^¬_x001B_-_x0003_\_x0017_AÓû½ö_x001C_³_x000B_Ap~_x0002_-_x0015_AK/^{×_x000E_A®0á&gt;B_x0013_A8`û_x0015_wÓ_x0002_AÎxh_x0007_AÉÞ'¢_x000D_Aº¬Çô_x0012_AUÅ_x0008_¼_x000E_A$A}ÿ_x0013_AÊÚ(ÉÁ_x0012_A)¯Ép_x000C_A"-Ëú9O_x0011_A¥_x0008_åð@_x000B_AVìrîD_x0013_Aâ ;Ñ_x000F_AìM{üÑ0_x0013_A_x0005_a&gt;µØµ_x0011_AGÁë_x0015_°_x0011_AêÆ!ßn_x0012_A_x0012_o_x001F__x0005_7_x001B__x0011_A-¡yH×_x0010_AÙ_x001F__x0001_º_x0011_Aa§Ää_x000F_Aëãrÿ¸l_x000C_AäÏû¾Y_x000E_A¾Â\[	(_x0011_A_x0019_ýV_x000B_A,±UÃsÁ_x0007_A	_x000B_ÍN¨âï_x0007_A|ba¿qo_x000B_A(ñ^ã·_x0010_A½Î|ÅLù_x000F_Aè_x0016__x0010_çôB_x0008_AÁÐ:j5_x000E_A(_x001F_Ç_x0010_¨_x0012_AF2¾ga_x0010_A_x0006_r_x001F_6Oà_x000F_Aã_x0004_#]Q_x0008_A?ºÓ_x000E_Gë_x0007_A¸_x001F_|!\_x000E_A2ÿEXL_x000B_A\ÐÁ¤a¢_x0011_AT@½¦/_x0010_A_pÎ4_x0007_A»Ò_x0010_®_x0002_´_x0012_AgJ/&gt;èN_x0005_Aá_x0007_ý_x0001_S_x000D_A'_x000B_fÂTý_x0008_AÑh¡¢¿_x0002_A`Ï1v­(_x000F_Aºéh"4ó_x0005_A©4âêe{_x000F_AE 0÷_x0003__x0013__x000B_A:oÖ¬7_x0005_AÈµ)MÀç_x000F_AñÄs[	¢_x000B_Af(´_x0019_h_x0019__x0005_A¿Iu4m_x0010_A¸ÎYÈ_x001D_@_x000D_Aê _x001A__x0004__x0005_æê_x000D_AÁPè@_x0010_ATÜÞ_x0011__x0015_ALx_x0002_{©_x0015__x0013_AGDÆÌÚ5_x0013_AÔ,J;_x0018__x0005__x0011_ALÕVÆ£D_x0010_AkÍKôhë_x000F_AðXQD_x0010_A¤Õ`_x0006__x0010_Avõ_x000D_Æg_x000B_A¨_x001C_Z}_x0003__x0012_AÓÇ­PÓ_x000F_A'Cpú&amp;_x0011_AY_x000C_ø_x0011_A£ö_x0001__x000D__x0012_A`xÇÆ-_x000C__x000B_A	^_x001C_©_x0005__x0012_A¦_x0010_pO¸_x0010_Aïä°'Ë_x000E_A&amp;	r*~Å	AÆTG¼Ô¨_x0008_Aºº°_x000C_¦_x0012__x0012_Aø_x001B_&lt;@3_x0013_AoU'&lt;_x0010_A¸ÎÚ*°_x0010_Ag¦Nd`¬_x0004_AwfÜ,ù_x000B_A°&gt;zo_x0011_AdÕYeá_x0013_A%_x0003_Lïà_x0007_APqiD_x0010_A_x0003__x0005_îñIt_x0007__x000D_A»ÊÀF_x000D_Ak ·#_x0013__x000B__x000D_AÅHÍ_x0019_T_x0015__x000D_A1r_x0001_{x_x000B_Aß~`pø_x0005_A_x0019_7yâ_x0010_A¡7b_x001B_u_x0010_A.'~N_x0002_*_x000C_A×Fô_x000C_A&gt;@_x000D_A_x0013_A@SN]_x0012_A?ë_x0011_{_x0014_[_x000C_AGKØÑC_x000E_AæMÏL"z_x0011_A,GÓUQ_x0010_AÆçÙHÈ9_x0008_A§áBã¯_x001F__x0011_AÓqa_x0014_G6_x0015_AikÁõ_x000E_AwOwj_x0012_Ae_x0017_ò_û_x000B_AüÙÎ)#^_x0010_A|_x001E_×s_x0005_A­ßÙé\ê_x0004_Af¤Á_x000F__x0010_AÄDþÖ_x0017__x0013_Aþ=èÞ`_x0014__x0011_Aã^\"_x0011_Aµ_x0003_Ú__x000E_A_x000C__x0008_ÜïT_x0007_A´O#é_x0001__x0003_=¼_x0008_Ai_x0012_Ï_x0018_Ps_x0011_AØ.)ö\_x0016_Ao_x000D_ÿïR_x0010_AïÎr_x0004_|C_x000D_AxE_x000B__x0008_¿_x0006_AÖ_x000B_é/_x0011_Aø¯²f(_x0010_AãA4\í_x0012_A"LE]_x0010_Aæ:ÝZ_x001F_y_x0010_A¢_x0007_¤_x001D_5_x0012_Aÿ_x0001_Çi_	A¸ÚÍõ0	AïçJ_x000C_A¦ÃXËÅ!_x0007_ASh$O)_x000D_A¢÷X®1Ô_x0010_AßÔ#ñû_x0011_AxêLë_x000C_AîòQ_x0002__x000F_AXÒ_x000C_Å_x0008_A³_x001D_ã_x0019_6½_x0013_Aû4å§8_x0012_A¤¼¢Yi¶_x000D_ASïbù9Á_x0011_AH_x000B_X4e_x000F__x000D_AÌ«ä £Õ_x0011_AXªÂ(ú@7©þï{_x0003_A_x0004_+02¸_x0010_Aê:°ÜsÞ_x0011_A_x0001__x0002_¨K6iKc_x0002_AX¤^µ¼I_x000B_A_x0013_]¡_x000E_¬_x000F_A¶Ôj_x001D_x_x000E_A³=aüç$_x0011_A"®_x000B_´_x0010_}_x0011_A~àê¹¢_x000E_A|¿ð9è&amp;_x0010_AI¹*d6	A t'%ø¥_x0007_A§Æô!v$_x0016_AT¢½ÛV0_x0010_AHQí»ª_x0005_AÐ~&amp;¦b_x0008_A¦_x000C_Gÿ"_x000E__x0010_Aëö1u_x001C__x0010_Aê_x001E_[_x000D_AÄÊC}#_x0005_AÇØa,È_x000B_A§Ì#?Þ_x000C_A.:^|oõ_x000D_AN_x001E_\õõà_x0010_A@ì¨þ;f_x0010_Aä_x0013_=í_x0010_A%Ú_x001F_rÑ_x0002_A·q@Ôq¯_x000B_AÄakDóBý@N%põM_x000B_AT&lt;Æ¾ÿñ_x0008_AÑ¥_x0014__x001A_tê_x0002_At¶ô_x0010_A¼_x000B__x001E_J_x0001__x0006__x000B_Ò_x000E_Av4RkE_x000C_A@ÑÛlu	AE*º_x0003_[á_x000C_A9PÚÈVÐ_x0008_ANÁá£Ûù_x0011_A¶RB&amp;K_x0002__x0007_A_x001B_P[M´g_x0011_AÌÍâMØ_x0008_A_x001E_ê÷_x0018__x000D_AÅ_x0018__x0006_"_x0010_AÒ ÃF¼_x0012_Am±u_x000B__x0006_AÍ}_x0013_A«VTâ_x0012_A»åÍ%ä_x0010_A_x0016__x0006_3åñ_x0007_A5ÑHu_x000F__x000E_A=*ÛÆ_x0011_AàûÑJ@_x0012_A&lt;_x0018_pk]i_x0006_Aêû®_x0005_Ó_x000B_A_x0018_O®A$2_x0010_AF_x0002_¨iJ_x0011_A¥`cÍ_x000C_AôÆx«~_x001A__x0004_Aý´¡±7_x000C__x000C_Au`ÏB_x0007_AàÕ$_x000B__x000E_å_x000C_A¼[nÇ_x000D_A_x000E_j_x0007_¶º_x000F_A¾ô_x0005_e._x001B__x0010_A_x0001__x0007_öºÕæÞ_x0008_AÍY] °_x0002__x0002_AÈ÷_x001F__x0005_å_x0005_Aàê__x000B_äë	Aôê_x001C_Ì~_x0011_AÙr·ûÃ_x0015__x000E_A»bbÇ_x000F_AXÈø_x001A__x001A__x000F_AÚ°SÀ?ð_x000B_AF_x0004_X%_x0002_%_x0013_AÔbûìÛ_x0004_Aú¥Á_x0015_±=_x000B_A_x000C_k_x000D_ ÿ_x000D_AêÆB²_x000E_A_x0008_n;Âã_x0006_A¶xÏ_x001F_RL_x0010_AnvÌ __x000E_A5_x0001_bÒkV_x0008_A_x0006__x0003_÷(L$_x000D_Aò~³_x000D_©	AY{Ä_x0004_ÕÛ$@F'_x0019_c{$@È»ìv¥#@âQùà&gt;ø!@4¨Bx_x0013_"@¥FkÎ%@[µ8¼"@_x0012_;"u&amp;H%@º=Ü_x001F_ä%@æÍ_x001D_l¢m"@Ô®_x0016_1/$@¦ËÔÆ_x0006__x0007_x¶$@_x0004_.Ö_x0007__x0001_+"@ÿ_x0007_o¥_x0015_(@_x0012__x0002_¸ýr_x000B_#@àír{æ!@/_x0019_n·¤%@9¦ ².&gt;#@ªa_x001E_â`2"@æâÐ_x0016_K?"@Ì©+_x001D_}%@_x0006_º_x001E_8Ñ_x001F_@ºM¬_x000B_)'@õÜ_x0015_º#@x½_x0003__x0010__x000F_!@j_x000D_#r×Ñ"@:çºÙ¬-#@ $_x0007_«¨$@_x0012__x0013_¹B9_x0005_%@¢©ô$D$@c=3ò_x000F_#@_x0006__x0006__x0006__x0006__x0006__x0006__x0006__x0006__x0006__x0006__x0006__x0006__x0006__x0006__x0006__x0006__x0006__x0006__x0006__x0006__x0006__x0006__x0006__x0006__x0006__x0006__x0006__x0006__x0006__x0006__x0006__x0006__x0006__x0006__x0006__x0006__x0006__x0006__x0006__x0006__x0006__x0006__x0006__x0006__x0006__x0006__x0006__x0006__x0006__x0006__x0006__x0006__x0006__x0006__x0006__x0006__x0006__x0006__x0006__x0006__x0006__x0006__x0006__x0006__x0006__x0006__x0006__x0006__x0006__x0006__x0006__x0006__x0001__x0002__x0001__x0001__x0001__x0001__x0001__x0001__x0001__x0001__x0001__x0001__x0001__x0001__x0001__x0001__x0001__x0001__x0001__x0001__x0001__x0001__x0001_ _x0001__x0001__x0001_¡_x0001__x0001__x0001_¢_x0001__x0001__x0001_£_x0001__x0001__x0001_¤_x0001__x0001__x0001_¥_x0001__x0001__x0001_¦_x0001__x0001__x0001_§_x0001__x0001__x0001_¨_x0001__x0001__x0001_þ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²rÞìXE'@ñV/§n_x0017_#@ äðB_x000F_s&amp;@óD·y_x0017_u#@m¹ánÿ$@Ak_x000C_Ï9"@_x0005_52/Çñ%@ø~j¼_x0004_ï#@ÝâÓò×E#@Â2ZÕc_x000F_$@V/ä?V"@_x0005__x0006_ÌA3_x001B_~÷"@«¸T_x0006_$@d¥_x0015__x0018_Ò!@_x0017_·h_x0002_BÅ#@º_x0010_Ñºä$@Ë_x0006_J}_x0011_û!@~]_x0003_}=%@Ä`_x0003_B'!@îwÎVtl&amp;@_x0005_16M$@¤ò Ðá"@ïÔ_x0001_f§s%@0_x0002_5ö%@&gt;¦àsÙ"@ÜSØ_x000C__x0006_="@b_x0001__x001A__x0017_¦$@v¸XØç_x0018_%@IF1s}$@â_x000F_ÝÖ°´#@_x0016_0\ÙÝâ#@ÉN3"@4im&amp;$@E¡öáC"@ëJ[ò%@¾çqÄQ_x0018_"@¬vXæÂ_x0003_%@x9¡ôø%@Uîä_x001F_è9%@§G^l_x0004_!@¦+pn%@1_x000E_Yë!@Â9í_x0007_	(£!@³_x0010_95/¤$@þ]µ(¦#$@î~X_x0006_*f#@LWa¦Ê#@º_x0002_HóîT#@n_x0003_Ùk_x0019_%@Fé:üî8%@ÅRE_x0016_$@ÖOû¬!@ÞÄÏ&gt;å_x001A_%@ÀúÈ©^#@½³°:óv$@Ê£_x001C_®!@`6u! _x0010_$@_x001E_Ê_x000D__x000D_Ô±#@+Ú_ùÎÕ$@UÛRTõ"@¨Ú_x0001__x001C_%@&amp;éÈvÃ#@0p÷_x000C_%@_x0018_x_x0010_*öÏ#@×³¿_x0008_ÀY$@ÉLÙ_x0004_ÀA$@_x0002_¥Ì_x0015_÷{'@`ö¤Ö @FHÜÀ_x001D_h!@ì_x0014_ýM_x001F_#@¡Ü_x0002_%@ÔN_x0008_|÷G!@ûBUñ%@¤w¯Û,_x0005_%@_x0001__x0003_¬Ú_x000E_Ôc#@hG!P_"@À&amp;á__x001B_"@ú§íò$@XÎ%_x0002_èx&amp;@©gÐ¬$@¿ÎTù_x000E_%@\/_x0017_¸Ë#@¤Á#±O\#@«KØÎ½$@|d&gt;°$@+_x001F_*)Î$@±W_x0008_¢$@uÁÁ:%@_x000C__x0019__x0004_«_x0014_(@&gt;_x001F_.Ð¢%@øG×ùi"@õ¨_x000F_ñ8n$@_x0006_Î»_x0001_õ##@°«ú¥H!@k)ÕD¾Y$@_x001A_{W~gf$@J[_x001F_TGó#@&amp;_x0014_9%@_x001E_wûp8_x0005_"@üJçvTW#@~üAq#@nÁ§&gt;Ý%@°T_x0005_$_x0017_Q#@ò­©T$@ø.§¿)_x000C_'@,S=_x0001__x0002_i	&amp;@2í_Ä_x0014_&amp;@É³Þ|ý6$@ÞðVÞC"@¶Þ®=¡²#@*&amp;*â^"@"3_x0016_?»_x0007_%@M_x0018_jÝX$@Á£­_x000B__x000D_»#@Ù@ÒÌ²l%@æúÆ7j%@_iÌ @µ§Í«"@	MÕ±_x001D_#@Æhp;%@L+n_x0016_¨®"@®JºJæ$@F74Blü!@(P\Y_x0016_&amp;@/AÞ?"@AûÈ¦&lt;Ø%@T_x0018_=*S0&amp;@FkKí_x001C_±$@#®ÂrÔ$@Ú÷¢{b"@1Oáñm_x0018_#@ìP-ªaL%@l_x001E_gØñÂ#@u»Èà!@¹YLSP"@Z&gt;~Ào	"@ÀÊÔèÀ£#@_x0001__x0002_EÞ«ø$@ò"§"@¸ºs0#@ÄKÅu_x000C_³%@'¯Åâ(&amp;@Ê¸3JmÕ&amp;@_x001E__x0005_áÚ$@ôE_x000F_Çâ#@Pß3B0 "@Ðwâ-±_x001A_&amp;@Ðn_x0017_ãz#@_x0008_Ïùy¤Ñ#@NXÓ_x0007_Ô@"@¢MõQ%@é_x001E_2~_x001F_&amp;@ÖXqQÇö"@_x0004_qT+U$@_x001F__x0003_Se'½"@gf g$@úA[ö_x000F_!@Ü_x001F_2¾r @Õ=#_x001E__x0002_$@_x001A_t£EÏ#@«ð_x0004_Ë³¿"@&lt;f;q$@¡÷f{°À&amp;@¬_x001B_Ê:(ï%@Ùÿá_x0017_ '@t_x001D_'OD#@Xe_x001E_K?'@áÇçn"z"@èëG_x0002__x0003_Ï:$@±_x0013_ö_x000C_#@Nd¿e#@3k_x0001_f&amp;@_x000D_ª_x0006_Kß"@ï°_x0014_V&amp;@©ØçáB$@ï&lt;þÍ¥ð$@ÚÊà_x0012_rª%@¶KÍg_x000C_`&amp;@t&lt;­î_x001B_»&amp;@6Ä_x001D_Ä"@0-ÎÉ?#@Êï_x0012__x000C_Ü$@%ø =ê$@Fè"AÛ_x001F_'@_x001E__x001A_!hF$@ô_x000B__x000E_Ëfp!@ÈYG^{_x0001_!@÷ÖÉ[Få#@°_x0008_!llr#@`í_x0004__x0008_$@§ö$@òÑqÇf#@þÆ_x0003_dY#@J¶µçbÆ$@àxíË_x0011_%@Mí%ÿR$@sÕ`¥g9#@_x000E_uÚ=¶#@rÎHùÚ"@uÛò]#@_x0002__x0004_&gt;ò «%@F\]ðtì%@¢J®&lt;Ù"@*âåÜu_x001E_#@¤_x0008_G6Ê$@Þa·P7"@¶ø¯^ß#@][_x001E_0éÿ$@GäÐ_x0015_6¿"@ð^«_x001F_«j$@X_x0002_8_x000E_´"@ü²E6#@´IývV9#@(R¿¹b#@ _x0008_ûn¸$@í_x000B_/í#@f/%ã&lt;"@ÿ =+[_x001E_&amp;@_x0012_MdTº%@Û,²|û#@|l-´³~%@l¢Kþ_x0003_Q%@¯_x0012__x001E_*­#@_x000C_V_x0010_¨v;%@!/_x0001_°t&amp;"@Àac¤_&amp;@L=Þ_x0002_Ó"@¯=RÑì#@b-D_x001F_i$@6Ðñ¼ñ#@Óa½FÍ"@¬C_x0003__x0004_8$@^T_x0001__x000C_¬a$@vHQ:q$@_x0006_­«Cb$@_x000F_Èý5Û"@Ö{¾W$@Nùów#@_x000B_Ã_x001C_¦_x0001_#@¥2¯_x000B_"@PàK¶~(#@°dïk©#@Ü2¨/ï#@åºÐ}$@3îÐqb¾#@_x000B__x000D__x0019_¹"@²½:(ÔO%@")_x0011_ëèß#@HÂ»_x0006_Ï_x0018_$@Ô¥_x001D_Á@_x0012_$@¼a^]F#@_x000B_õ_x0014__x0018_&amp;@ª#U_x0003_$@ ýåA!#@f4Ñî¦Å"@æ|3_x001F_e	#@_x000D_«x±%@ä_x0002_Úú×d$@½ëÌsq%@£2{§ñú#@¦±ý_x0014_v"@j_x0017_M¢@B$@ìä=Ú_x0011_#@_x0001__x0002__x000C_MxL|_x000E_#@ÒkÎ71s$@1&gt;$y#@³-_x000B_Í$@fÂóa$@_x0004_],û_x001E_@_x0002_áK/%@ÇÖ8öU_x001B_%@_x000E_úè"@©9pEú$@QxsÜ#@uÃë1Vþ#@!O§R£$#@té%¦_x0004_Ê'@¸ò°_x0014__x000B_$@Ô_x0008_hE!@ÜR7y#@8Éç¢¦_x0013_&amp;@4oGRùØ!@ºÜbÏ_x0017_¨ @È?{U£#@Þ_x0010_´èÆ_x001A_#@y_x0007_]°!X$@W¨_x0005_B%@òÅØÊ @ ÝjÖ"@_x001C_XxÃ°i#@ÚÍløJ#@_x0014_Í3ói%@4gõ±]¬#@¶¹_"qA$@_x0015_¦_x0002__x0005_X,%@ úg1;Ó%@ß_x000E_ØÖ_x001B_í"@­É_x0003_´U#@_x0004_½sY#@v®I_x000C__x0019_Ì$@h_x0006_{îË7&amp;@Þ×_x0016_s4_x001A_'@G_x001C_HX÷$@ñ_x001C_$*s"@´â-Ü´7$@Õ$t´ @»^_x0001_dû&amp;@_x0005_[&amp;*ò"@òGçw-[%@_x0004_Î¤ C]$@_x001E__x001A_? ò6$@!ËS$a#@jf_x000D_{$@J9¡_x0012_"@èoái¾&amp;@&amp;Òv_x001A_Û"@_x0014_g#_x001D_à#@7÷opÜ @?àçßûî#@_x0008_LÝPE½%@@d\Iñ6#@|?g"@ñ&amp;Â¡=&lt;#@NoX&gt;_x0017_#@M^$_x0007_Ë:$@ø-_x0003_ý_x001E_Õ"@_x0002__x0003_i_x0011_õ/i%@éû=ÔÂá$@yâ*²ãò#@¤®WÎÿ!@®ô"¤¤$@tr£²_x0013_T&amp;@ÎUæU j#@j:ýk#@£_x0019_T[_x000D_&amp;@q_x0010_`­#!@aÄ_x0006_!Ð¥!@,ÉÁ+ _x0008_#@;¬I8ý9!@D_x0002_ÞrÇ±$@±ßñ&amp;@´_x000D_`Y¸"@_x0006__x000C__x001F_Q$@Á_x0019_~? Ó!@ÒlÏ _x0015_#@_x000B_ÔÀô78!@\FS0l	#@q%zBVÝ!@&amp;_x0001_. _x0017_U$@ò_x0008_)£$@Ê¥_x0018_ÍK&amp;@LrÚñ"@¢~GQ#@|§chC#@ÆÔx_x0002__x0010_"@¦²s_x0017_&amp;£#@göâ9_x0013_Z!@Ì¼_x000C__x0002__x0007_5Í#@àæþ9Ö¨$@ÈN¥U_x0003_ù$@¢Ý_x001B__x001C_#@e9ûT%@XÂ%Y&amp;@L_x0012__x0008_g)c$@Æ0ðiG%@_x0017_ê7&lt;çÕ#@­úýHãÒ#@Þ_x0015_µ_x001F_$@`Ï_x0005_â_x0006_&amp;@XVs±ý#@B_x001A_Øb÷±#@&lt;iï_x0006_I%@¼_x000D__x0013_7$$@\x _x0015_i_x0012_$@_x0006_Jý´tË#@··_x0006_÷5ú!@Ä_x0001_F²È$@_x0007_Õ¬ËL$@_x0018_ó_x0006_ÝU"@L_x0004_¶_x0017_­&amp;_x001F_@9_x001D_eÝb&amp;@_x001E_'²JGÃ"@)ãÐé0&amp;@­2_x0001_#@ä9§u@·$@_x001D__x0011_µE%@50£&amp;	$@Cl³¬_x0001_%@X}S¿Õ!@_x0001__x0004_|é3_ø$@F_x0017_ìÀþP%@5èª&gt;_x001E__x0001_!@¶_x0001_­Ã$@²#?¤!.&amp;@B_x000C_ç_x0003__x0003_&amp;@Ú9«{P%@ -ôHÏä$@2[`q[%@P¦zñ_x000F_F$@Îå,#@±sH_x000B_Ä"@ä/:._x0002_'"@,_x0016__x0015_ÜØ/#@õNÉû3$@âKja}X!@³Ãì_x0008_PH&amp;@Òlb)â#@IÀ|	&lt;#@©~_x001A_Õp$@ðg½[ñ"@Åk_x000B__x0012_÷_x001C_#@z®°[¡í#@ªþý_x000C_¡s#@H,-Ð$@_x001C_Êæ_x0011_\ @¸1@í,i$@1GY³$@ä@}é#@©ûÌ½Zw%@÷þ_x0007_.¢Á#@|ìd_x0013__x0004__x0006_ð_x0003_&amp;@Î­z_x000F__x001A_%@nÖÍn°_x0005_$@é1Ú®#@)S}+_x0005_¤#@ùÈG#@Î*èÝ£4"@ZÀtvµ5'@Í\1v$@úKÛ¢¿¬"@_x001E_ÿÆóÝm"@¦Ô­÷#@_x0008_ô@J'¥%@_x001A_&amp;Ð_x000E_ö#@_x0010_Åä^R}&amp;@&gt;òìÜèE$@Ms,jÎ$&amp;@«_x0014_·_x0005__x0012__x000B_&amp;@Ìb~_x001B_«#@|ò"WÝ&amp;@Þ§_x0019_%®$@ðµ_x0002_PÄ&amp;@¢k	_x0018_	#@_x001C_YU#¥Ø%@"é^_x0010_#@ ö_x0001_Æ~#@f)äg©&amp;@*P#7ý$@[Tú3¾#@Êxh­$@ö-!ë"¡$@aöS¶_x0014_3&amp;@_x0001__x0004__x0007__x000D_Õ_x0015_/$@Ñï_x0015_4_x0001_÷#@Î¹=#@¤¹¨Î×\#@ÁËªá¸{"@h{üï_x0015_Ì#@|~BSÅ#@=}J_x0003_à#@ª|_x0010_E_x001E_#@âp_x000E__x000D_ï&gt;$@_x0014_¡ø^#@âPÓ Ä!@D&lt;_x0005_*Ì#@_x0018_èo{_x0011_%@Ö_x0003_zÒ_x0019_"@åY,-¹#@¶½ÙÚõÊ$@¼ ­Yâ_x000C_'@xw6&gt;r#@¶_x0008_;ù%@_x0002_4¦q_x001E_#@_x000D_ _x000F_·"@ÂV-'¦%@*x_x0003_^$@ððçNõ$@7$æ×$@0¢P_x001B_¥&amp;@Ôûk_x0003_va&amp;@ð)$®±y$@ö¡K³¦&amp;&amp;@«±ßX;h$@uvÑæ_x0001__x0002_#u"@_x0014_^Q0ÃG#@'úò¹uß$@_x000D_°_x001F_y$@\ç¬«Æ!@Jâ÷å2å%@sóÁugP%@\í&gt;¿­&amp;@fûÉûÜm!@@_x0013_W»;$@h(C¨ØA#@_x000B_2ã¹æ&amp;@_x0004_=Uø#@P5³ZÎ3&amp;@fZ_x0017_Óïd&amp;@Á¹Ì%R!@.n*_x0016_y;#@½_x0003_&amp;üU&lt;#@W_x000F_ÏÍ#@ÖràvV%@Ü¨_x001C__x001D_õ @_x001A_!óÿ"@cþ/Ì$@XhW_x000B__x000E_û#@.PóU!@Ëüó¸!@ê´2_x001B_!@Ex¹tå×#@¾ª£rvà'@Ç!ü×_x001B_%@x_x000D_Y¯5#@âÔ_x000F_,!@_x0006__x0008_Úª=B±Y%@{_x001A_#@®°5_x000F_¾!@&lt;¤4B_x000E_#@e_x001E_G&amp;¯y%@øÅu_x000F_#@E¡±`"@û-g£ C$@$¥@1p_x0006_%@Èb`¿¶$@Ê&amp;wýBÖ#@WÕE@ðç"@åh	ËÕ"@ÃCô_x0014__x0014_,$@*ïsJëK%@¶Xî$@åsvSÛ$@_x0014_*÷\Õ%@øUDì#@ô|!Ôu!@ðRW_x0003_Âa%@Zd;L_x0002__x0005_$@èkÜ_x001A_Ý_"@¨%Ó²Í_x0004_"@nÌ+6%@Ù×_x000F_®'@@%¬¤)µ'@C_x001F_i*x%@_x0007_:z_x000E__x0011__x0017_#@_x0006_â'Á:|#@¸_x0001_tÓi|$@«_x000F_ðh_x0001__x0002_Në"@¢µ©½ú!@À)RCÓ5$@=¤$_x001C_8m$@K_x000C_}&lt;ô$@_x0010_±@ú$@_x0005_ÎÐÍOU&amp;@_x000C_yÆ_x0011_$@úú[É=ª%@5'_x0017_µ¤%@R·7äG_x000F_%@_x0013__x001A_×}×#@b_x000E_O2R_x0013_$@¶|Ñ¯_x0012_*"@ZÒá#@{ºJ^$@ÅÃ»O_x0004_Y#@&lt;r5)\'@x~_x000C_9%@Æ±àÉß£!@þÒÞOÛ?&amp;@_x0008_]Rb_x001B_ü"@Lïó$@IH_x0002_ïÜ_x0019_"@TÿÖ¨~#@B½þ-%@·Ô«ôà$@¦ýä_"@,e-¦='@6c^_x0019_ËÉ!@_x001E_»&amp;t_x0007_è"@Û¬ÙwO$@_x0001__x0003_-_x0007_V¢_x0002_I"@hmRµY#@&amp;_x0012_÷Ò_x000D_ÿ#@ni_x0002_·$@_x0016_ _x0004__x0012_y($@,î;*"@6G\ø%@_x001C_¦G&amp;$@o©vTd$@ºÐ_x0004_ç"@Â_x001F_Ëq$@þß¦¯ø $@sÑ«_x000F_1S#@8÷N%j#@·AEnÂB&amp;@$-Bò _x0006_"@t»TEÜ$@zTÏúV%@ªór_x001C_º"@YP_x001E_æ"@5i«1­å#@_x0019_Ë5§àí#@°LÂ¨`"@j?Ý_x0015__x0017_W$@³óö¿Ç_%@îÂDtf_x0012_$@ÆªÁéJ#@_x0010_&amp;fM[·!@_x0006_[z_x0012_+®$@ô_x001D_H,6#@_x0006_}ûÊr_x000C_#@Vª_x0013__x001F__x0001__x0002__x0016_ö%@à_x0015_.zÂ=$@â_x001E_­_x001C_w#@³or!)"@úO¨ ®ä"@PâØ¼üI$@Õb7¾É~$@¶ÍÀîF#@lÇG_x0017_©t&amp;@aO&lt;5ó$@&amp;+YVoW(@IÐ_x0002_Öb$@í_x0018_OÕ!_x0010_"@å)_x0011_Ä^_#@´Pæ¸ü±#@h©ùÐ4_x000E_#@+ORô"@D½_x000C_¨¹#@æo_x0006_üH@%@ ==?A$@G¢°;_x0002__x0007_$@®_x001C_¶`(n$@¢X_x0013_êl"@_x0010_Ò)_x000D_¯_x000D_!@ùÅPz_x001B_$@ì_x0001_Lí¹ü%@ªAÞ_x0010_#y"@B^X`×_x0010_!@\Å­_x0012_\a%@PMwE¾}$@`zöèñ_x001E_#@Ö«OyV_#@_x0001__x0004_e_x0013_è¤_x0014_±"@dàÙSi$@°ü·iJ$@rþ}Ú¾#@IÙØzÅ"@«vÏl$@rÌ²¯#@ªK­`$@Ü3Ûç$@_x000E_&lt;_x001A_Ú±#@éÁìi#@àø´Ü_x0018_"@_x0003_êf_x000E_&amp;_x0019_%@_x000B__x0004_._x000D__x000E_#@â_x0010_$Óã*%@C½êH_x001E_ @_x0014_Úwã#µ$@Ü\ú_x001E_B´"@_x0008__x0013_J¿R"@g¢_x000C__x0019_ò$@P&amp;þõk«$@_x000C_3õ $@&amp;ÖÄ° !@Áæ½gT_x001E_!@v@O8$@z3û_x0017_Ðô(@fÐô2_x000F_K"@_x0001_Ö²lF#@_x000C_8»µ!("@ÛÕ_x001A__x0018_#@f3ê_x0002_e$@&lt;æ\Z_x0003__x0006_!_x0015_%@|ÛI¨_x0016_&amp;@Ê]r2$@Ý8Â%@(t"§jè!@:E?®ð+"@³cH ó#@{°7c©%@j_x0001__x001A_Sº&amp;@r%BÚ$@pª£=ç$@",mç!á$@¤æÜI$@z_x0015_ú.#@üéÇ`Ë#@Ëo_x0012_ì?±"@[Î#|V%@¾Â_x0003__x0004_Ã²$@0ê_x000E__Ów$@_x0005_¸X_x0003_*¯"@¢_x000D_®É_x0012_%@ _x001C_çnÓ"@è_x0002_0H6«"@cÊ%ß#@0oi­¥;*@_x0006_NýÍ"@rc¨À²;$@© y_x0008_^"@_x0006_üþ«w±#@ ²ßmÐL%@z^X#@rÕ"æ´Y#@</t>
  </si>
  <si>
    <t>85b3f2ccdd1508137af44cc6c2836114_x0006_	_x0006_à¯_x000F_û#@dÁ8ô!@pA;½L_x0004_ @^Ñ_x0003_½_x0019_ú%@Þ_x001B_y_x001B_%@Ý/_x0018_eÃ#@_x0002__çKK±#@_x0015_ÚLA_#@Êoàø¹_x0003_%@_x0006_JØ^¯"@"]¦O_x0001_Y%@äþ]x%@â·´áû_x000E_$@cð©_x001D_®"%@	á6n§%@_x001F_a_x0018_6"#@ãzeK_x0003_!@\wgmz"@_x001E__x001C_zví§#@¶ûöÈ-"@_x001E__x0011_°~pï"@ýS_x000F_Åö7$@üå_x0012_¾:#@zñ«_x0008_ÄÕ"@_x001C_Dª_x001B_O_x0011_"@_x0015_^»_x000E_c$@Ì_x000C_)_W&gt;"@ê´ê_x0001__x0005_c%@_x0007_Ð½_ÏÇ%@p¦/Ú\%@_x000B_G "Ì&amp;@Btð&amp;_x0001__x0004_³"@_x0010_÷"è.q$@§_x0017_~_x000F_"@_x001E_z~âú$@É6´ëSÂ#@rîÁÚÌ$@ ÷+_x0018_7!@¶h&lt;-ÆÍ_x001F_@Ù_x0017_pO^Z%@"î_x0007_³¥$@_x0002_ýÄZîS$@¯¤_x001A_ù#@_x001F_ú®6ö!@_x0015_»_x001A_' @_x000E_	aøp#@,	½I#@ÑÆÎxÜé#@ü`½{»ù&amp;@¼_x0004_×KÏ#@¨È}ô¹%@êXK_x001A_}#@ÞÈ1Hý$@n'o¸_x0007_%@"&amp;'_x0018_#@èï°»´#@R¢S(Ò%@sï_x0019_Â_x0011_%@A2+°"@Ô_x000E__x0015_Ø$@ )GKt#"@	6~´Å"@¤áM_x0003_~"@_x0002__x0003_¦Ø_x000D__x0008_f%@£É_x0005_Æ7¯"@Ú_x0015_¶Z{#@ãø_x0014_ªÑ#@UÉ_x0015__x0001_å#@_x0003_Ý_x0017_}R!%@I_x001C_à-#@òÔ8_x0005_Üª$@nÏ9Ë_x001D_«!@l.VRû#@8_x0018_â±_x001C_¤$@[_x000B_)¾a·#@ÆÒ!\¼M#@_x0001_k1mÒ"@uÀy6_x001C__x000E_$@Vª2cB#@î_x0004__x001F_áþ$@:u¯cB$@üÙLaÇö"@²çºÆ&gt;$@6VbÕS$@³_x000C_öö8h$@]ó±b$@ô(^°ÐÑ#@ó_	_x0002_r¯&amp;@o_x0015_ f$@=Eð¨¢¸#@_x0012_Ûõ	R$@4_x0019_`ë_x001B_$@_x0018_a&amp;ÅEþ!@D0\Ðª"@ªWø_x0001__x0002_8$@_x0011_Ï©êD$@Èö_x001B_?°Ú$@_x0016_tù{_x001B_$@¦Î_x000D_;Ö"@f9_x0017_Rm#@hð!¹¡d%@®Áæ®í"@à_÷Ï$@f_x0017_?5ÚÇ#@f_x0017_ÞòJJ"@,ñø&gt;_x001A_!@ÈluuÙ_x0001_$@Ä;_x0005_¯ø#@®Y~bÑ$@ê¢¼_x0002_ðË&amp;@$Å±G_x001B_,$@È+Ý$@N¾»5ª#@¼(D_x0017_ë"@æfWág?%@*Ðt4Lo$@ÞUG_x0006_k$@£ 8ºçô"@C_x0014__x001D_oÏ"@/e_x000D_X½#@_x0008_0øµ_x0019_å"@¯4x_x000D_f[$@_x0018__x0015_·. _x0011_#@«ÆåáÀì$@Uò©Ð£"@W_x000E_NùVF$@_x0001__x0003_#_x0012_$Ñ#@_x0006_©úI½_x0010_"@­ô[{$@_x0011_))ßÁÉ$@HÊ_x0015_"Ö"@vU&lt;Íó @ _x0012_ó+"@:*Öu_x000C_Ú"@¾.j®\a#@_x0016_é~_x0007_*ã$@J%aï!@°¡ðç°#@N·|_x0011_Åè#@v4g¯I'@\¾ò&lt;¤~%@_x0003_Óÿj_x0015_/%@._x0016_û]&lt;_"@­¼ÌçÛ#@ö_x0004_Ì^qy"@84«W¼%@þõ{¦ #@m°»ì^±!@*ØFOJ_x0008_#@±C±yz$@ÎÇË$@Ñ*RÑÈÍ$@ ´ë{$S$@¾_x0002_h{ã%@2î_x0006_ÓÄ$@1Ëß¦½$@&amp;ÇÝ ´#@L*¬ß_x0001__x0005_|_x001D_!@ýV¥Gf#@¼Î¥%@Ìqsvº#@_x0002_Ø_x0015_2qq"@õ)¼_x0012_â#@[ÔKÓ_x0003_ø%@vÖY9¨q!@ã@;k )%@h"FIA$@Kh8µ$@*)ïì¬!@'höp3#@i%_x0005__x0002_®!@ÀC_x001A_Ì¿_x0015_$@¾À!«ò_x001B_$@Ògþú¤_!@d_x001E_ã_x001F_µÛ#@_x0010__x001C_Sðx%@©§µ*_x0004_#@à½U+Ò_x0011_$@Ö'U¿¹¾"@_x0002_ÇjTä"@_x0004_²_x0004_lìC$@4_x000C_Ô-_x0002_%@_x001E_¹?øfK$@äæMã%@_x0014_ÍKÌ_Õ!@(òQÓrû#@ó:j¸~$@kÂ ø"@_x0008_£ÛsTc$@_x0001__x0008__x0002_-¬«Ü!@]._x0011_ò%@D¡_x0012_Ï_x0014_'@YZ_x0007_~_x0008_'@_x0016_`ðïj_x0006_"@$Y_x0011_éÞ°"@s+_x000F_ÜÙ&amp;@Äiô_x0012_	_x001E_&amp;@(_x0014_+ú"@CàéûM4$@Ò¤5!¦"@¶_x0005_«oÌ$@_x0011__x001F_Wªd$@cÆBs´$@ø«_#@´æ[uÆ_x001C_%@þÒÍ$&amp;@Õf_x001F_b«â"@Kï#¦}³#@±Rhjá_x0004_#@Í&lt;è2¾"@_x0016__x0003_Þ©©_x0019_"@ÚÞ%@;¨?Òb#@i_x001E_ü:æ!@q_x001E_®òC,"@ÇEG³$@3½ð[Øý$@äñ¼_x000F_$c$@V_x0019_Üå±û!@Öw*§ç"@  )_x0002__x0008_'$@_x0011_Oðþv¦#@Æc·_x000B_$@,°Èªs%@J¨8¶#@J_x0006_êh»(@ZÊ~&amp;@Ì_Í,ÙÚ%@eÂ²!O$@)XUMå!@aoìÃ&amp;$@=öad"@_x0016_	L~×V$@ öKÅz#@¼_x0012_Õ_x001F__x0006_¬&amp;@·¹_x001D_K?&amp;@_x0001_rD&lt;è#@Ù¤_x0012__x0007__x0011_¬#@«_x001B_Þwe$@­Ðä?Û_x0002_"@T_x0004_¥ÿ6,%@_x0002_t_x0015_37ç%@n_x0003__x0016__x0015_Õ§#@Ð4o]k×%@M9îD_x0005_²%@&amp;X¼Ñº&amp;@ ÏÀs_x0012_M&amp;@BØöuç!@nÙæÑ¡#@¡Ë3Àó­&amp;@ë_x001E__x000B_Z_x0015_$@XJ6;g&amp;@_x0001__x0003_ëeDguo'@TÌ³1ô!@DwR_x001D_"@¢#¹m%%@¬ÁËö_r#@_x0018_$7Cþn$@_x000C_æ_x0019_·£_x0003_#@OÄ§\é%#@²f_x0016_É[_x0008_&amp;@&gt;Üù.&amp;@$2'ì¦"@®_x0002_8J$@¢ºr_x0016_%@_x0007_(SÚ¥_x000D_%@_x001F_¡qSêÝ_x001A_@ÄðP_x000D_ªb_x001F_@ÒÕòa @¢ü¯W_x0006_/@­îÌN_x0016_@_x0004_ß°¶é'@\$yØe_x000F_&amp;@Ë_x0016_!@ßo_x0008_O_x001E_%@òxPguJ'@_x0008_$Ô+@ú|_x000F_ï_x0017_@+¨Õñ%L!@ÌúêË7*@)ÞH_x001C_6|'@M_x001F_CSjþ_x001F_@4af_x0001_¡t_x0014_@U¼_x001D_¬_x0006__x0007_Ês_x0016_@µ8tÖ:÷'@¨y¤ËKp%@ÑJúÉ©ã$@_x0014_Äïà/´"@*q®__x0014_"@vE^á¶_x001C_)@FëÐ_x000D_ý!@_x0003__x0001_§VWÃ&amp;@AÔö}û4#@_x0005__x000B_]Ûp-@|XZê_x001D_@ä®ÈÑ¡d#@.T_x0012__x0002_!@}_x001D_Y1_x0011_, @^vscW¾&amp;@Y?®éý"%@&lt;Ð$A3c(@í»·5u$@f÷Dó!&amp;@_x000C_&amp;µBn½ @§½JF¡#@Kúã_x000E__x000F_&amp;'@J_x000B_øëò:(@Àcû_x0016_?_x001C_@Ø2x_x0004_=Ã$@HÔqï_x001E_@ºjè;  @×b_x000F_q;#@ªc¶*3'@_x0010_w?¹_x000B_á_x0011_@WnD._x0013_Ó_x001F_@_x0006__x000E_._x0019_¸&lt;'@Ð?³2%@· _x000C_DR'@¸$V_x0012_!"@x:P¾/'@yú	8#@â$½b"@üa³aR(@øïüWE!@ú©Ð_x001C_µø"@C¦1_x0012_LP$@e_x0002__x001A_àÀ_x001D_@OÑjcè('@²3H+ö_x0019_&amp;@§.!_x0013_¶&amp;@êãBj×Ý(@S·Ï_x0005_Ôµ$@_x0004_KTEº+&amp;@_x0008_ð.7E×'@_x000D_î|KÏá&amp;@ivÅ_x0003_Y"@]Ð	Àv&amp;@_x0002__x000F_7½ìÄ_x001E_@.2à#@À§ý=_x0006_!@8Ákö_x0001_#@;_x0002_¡å'@c (Q"@Âtç_x000B_i_x0007_$@*¡·*_x0015_)@×i_x0003_Dö%@ÝÕùe_x0004__x000C_å @¡	rU»Y#@ý5añ_x001B_@õ¼p­'@ä_x0015_úÈ½+'@Áfú=úS_x001E_@&gt;!Í^J^$@ÉÐ©ÖÒ_x001D_@ËNñe'@ðë_x001E_[­$@bd]¡_x0013_@­uéu$!@~ZàÝS"@öïçM_x0019_¤_x001E_@~_x0016_½-´¶"@Â_x0008_À_x0006_°® @Ujw(_x000C_G(@öôålúe(@£2U_x0018_ó#@|¡_x0002_]!@®ÊÉÈ¹k$@¥I_x0007_xå_x0004_&amp;@­ÃVíWl&amp;@_x0005_£_x0014__x001F_)@[îß_x000B_ð_x0003_'@_x001D_Ýä_x0001_"@?Ñë/Í_x001B_@ýÔBN_x000B_ @fW_x000C_«q!@2Wd_x000D_&amp;_x001E_@Rû.·¨"@0¤_x000F_è '@_x0001__x0003_F¤½XÊë @ ¯N6ºz,@N?·I'@©óT&lt;j&amp;@1_x0005_üÄÅ\"@à[wÏX"@_x000F_no!@_x0007_SY%@5ä[lâ_x001E_ @Ó°{¤_x001A_@	á_x0002_q.l#@IZ;»tà&amp;@_x0008__x0016_åoï_x0001_"@."q³ä*@1_x001D_qif_x0012_@#©-Ås'@ªÑê	£%@Iõ_x000F_f·G&amp;@.ÍÎ/T_x0011_!@lc{Ë?_x0018_@.¤£@m(@Û¨âGLX#@uÌkZÇ&amp;@_x001B_Kw_x0013_k @Î´ß)Ã%@U¿l_x0007_¨'@ÂÎ_:Ã"@_x0008_×Ø_x001E_)h+@ÜÇÆÄ3_x001E_@T¡íëq @Þä!@V¨xâ_x0004__x0005_ª[$@ü_x0001_Ø| @ÄY©+_x001A_+@ÊgR&amp;_x000F__x0017_'@°.ôI4_x0017_#@ÿ¯i¸ps"@FÚ7naÂ'@_x0019_#xá!@»¡N|k½)@ÕX­âÀ% @T_x001B_}¼ò!@_x0017_Þö¨áÒ_x001C_@4÷Ä_x0007_H_x001B_@Ñ¤òÊ"@_x0019__x000C_\_x0010_"@rH¥W(!@ãiÏpëÍ%@^LU_x001E_b_x0006_&amp;@0nÔÕ±!@©;Å_x0003_Lf#@k£ÐxR°$@r.È³´¨$@y­Z·_x0017_@¾3° 0%@JåUhF$@ze2%@_x0002_ý¢æÀ'@HP2_x0007__x001C_@ÙM3eTy%@òg_x000E_{_x0001__x001D_@t¹Þæéþ'@uj¹ß¸!@_x0003__x0005_æÛü$@"D_Sê©&amp;@©úGP_x0010_$@+öO=$@Ç3?F_$@Ö`k_x0010_V&amp;@Ð_x0002_%´Á&amp;@³V_x001D_K¢!@èñ/_x000C_²h_x001B_@_x0003_4}O_x0011_\*@Çµã_x000B_iÆ)@üWüÊ·$@}_x0013_¿_x0005_¬"@¿9_x0001_7&amp;¦$@_x0008_Nñ¾:_x0001_$@_x0010_)_x0006_¾s!@V6_x0005_ðcÏ$@æ_x0008_@w°_x0015__x0016_@¨ÀûiØ5)@JP-¥_x0001_h"@¨6#0]û&amp;@OáéÄx $@ÐY_x0015_Ú_x0001_F#@Å4Q¸PH$@àó&gt;LKñ'@Eïõð-±#@tÛßeÖ$@"zÁÝ#_x001C_@ÄE¸Ühó#@aV	Ø$@°)¬_x0018_}c_x0019_@ª¨_x0004_ª_x0001__x0002_;"@q¼ÎOq(@Ò?ªØ @_x000E__x0017_þ¿º.@íyA%#@Û³_x0007_î»"@_x0017_pÊÁá"@5g_x0011_2Ö @:_x000D_*/þI#@}¨©b$@sÆF6_x0008_ÿ(@äºAÁVü"@_x001E_ïã!²Ó&amp;@ÓÜ_x0017_Z6_x0012_$@Jd_x0016_1^$@AÙû-Bi$@¹wô_x0007_?¯(@_x0015_/ú¨é%@DÍyX%@Mú£ÿ_x001B_@â}opA&lt;)@h_x001F_ÛKu#@=zæ_x0018_S$@	£®hä_x001D_'@bý¤G½%@Ê×û"×`"@Ó_x0016_¤Z_x001F_@s_x0017_´ºK½"@"°Éç/$@&lt;ï@!@ªk_x000B_e_ß @£¿_x0017_¹_x001A_(@_x0001__x0004_UwË/WÓ#@#Qß_x0004_ÊÑ"@ Ì·{ü±_x0019_@È_x0014_Çb`)%@æ¼EgÎ^'@]Ø¾ê6ý @Ý%Yê_x0018_Ï+@_x0007_6Õw$@_x001A__x001D_ú¨©]#@5·_x0011_fò_x0016_@@7åË-_x001D_@Ë_x001A_ZCèþ"@y_x000D_²Hö #@z×ê[N*@2ñ¹q§{*@-Ä'_x0002_T @æ¦/®N¦)@¨sø#@£f_x001D__x001B_C!@Ê_x0010__x0014_ÒùÔ"@_x0013_AÊÜg=!@Á0b_x0012_q¬'@¤»?(@ÀºIlÉ @_x001A_[Ýþë"@ 5ÏÓªW(@m_x0003_×¥èd&amp;@^Å4ýÇ	!@HÝ¸R,_x001D_@_x0015__x0016__x000B_Jj#@ïÌªz,%@Yë-¢_x0001__x0005_üæ)@¶­Ïp&gt;$@,ZäoE @IÑÅ_x001A__x000C_#@oµ~ýn_x0013_!@®|­µ(@ñç3aÑø(@ÿ5è_x0002__x0007__x0013_#@_x0002_¬ÓSâ¤_x001C_@Æzâ_x000F_ºï!@Yß§Ó"@m&amp;_x0010_Ü!@_x0003_ñé_x000C_ß_x0016_#@Ù _x0011_ÉÈ)!@(yÉàÎ'@ùÎIÚ%@W_x0016_ÍfÝî @u»KÔÁ_x001F_@òV=y_x001E_@8e_q_x0016_'_x001B_@_eéT	Ù"@úÅ³¿»Æ%@êÍ¾2	'@£ÛguÂæ(@pM¨Cè­%@ua¼¿¼G'@¤ànÉqÈ"@?Ó±8$@_x0002_û»øÏ&amp;@&gt;_x0004__x0008_¤/@®óz_x0017_(@Ú	èCçJ$@_x0004__x0005_"SP\0&amp;@_x001C__x0014_¬Ü±'@Ý·ÁI#@H&amp;F_x000F_Ó©#@ïW±²\¹)@o}¼h#@Åw?P#@_x0014_;ÍéÆ²%@h[òwÑ5%@AÊÒ?_x0001_j!@4_x0006__x0017_7$@íX_x0015_ø_x000D_â#@Í?z_x0003_M&amp;@H0¬ï0#@b^SÑMO @_x0015_cCÚC(@kAS/rº"@_x001D__x000E_a%&gt;'@0ìÌâ×é_x001F_@_x0012_ W ^ñ_x001C_@Á~ÄEÑ'@§SumÏ*@_x0002_x¿l!G @ýí:5á%@NàW_x0014_4_x0008_#@S=@~_x0012_%@)¯_x0019_×°&amp;@ÿæM£w´_x0018_@ ?Ý$@&lt;ú±»ä!@×yïø'Í$@vJ³s_x0001__x0003_|´&amp;@øú	_x0016_(@þXf~G3!@_x000B_Û_x0010_¯Z&amp;@\Ú_x0011_)LW_x001D_@d_x0001_¤ðÉ&amp;@dpM?_x0005_"@!Æmª_x000F_Z @x_x0012_ºüxv)@û$aÆ×$@Äì]ûÑ/)@[VZ£K_x001E_@@ÐPm¶_x001F_@ =l-=%@Á×~ç« @qµ3_x0012_t«_x001F_@H:Óä®%@J_x0011_pd8!@f_x001F_a%=%@~qàJ#_x001B_$@\G"åN®_x001D_@_x0010_¥·±M"@¡Þ_x001F_Ü¢_x001F_@=rÀ/ðs#@ú&amp;ÐÈ_x000B_ð$@åüEÝ%@.Ü)Ý_x0002_(@D_x001F_«._x0011_)@åÑ_x001F_©_x001C_@¤3rV&amp;@üTû](,(@75_x0019_é¢ð"@_x0001__x0002_ÄÇi8¬!@jgÃ_x000C_,@ÿýØ@S*@sÝ[âô£ @}Ê±ÏÏ,@¦_x0001__x0008_aPz%@mÌ_x001F_M&amp;+@"µ¤ÑÍ @_x0015_5¼FÎ&amp;@n+À_x0012_÷ @}5õ»#@S'áÖ¦f"@·_x001D_ú'_x000F_·#@_x000F_^üR¾$@fï(¯	Ô$@ÔWÎ_x0002_ -@-üÍ'ï) @h½_x0004_[æ_x0013_%@­_x000D_êå'+$@_x001B_aÇá!@_x001B_$ç1{&amp;@_°à~Ñ_x0019_#@g~n_x001D__x001E_@ÂgW/-Ï)@ê½Õ_x001B_@CQ2¦d_x0002__x0018_@è_x0003_uR_x0005_%@_x001A_¦§ÿæ¿(@V1c)L¼$@ë¿2Éû´_x001C_@]_¯%@1_x0002__x0006_×]_x0015_@î&amp;øß¤&amp;@â`ûÍ_x0015_»'@ãf_x000D__x001D_@ßéf	 &amp;@_x001C_46Ã¹b @_x0018_r r_x0005__x0003_*@.©²É_x000D_)@F&gt;^ÿ_x0010_Ù&amp;@Ì«ÏûL4!@Q_x0004_À!Æ$@×oî¯_x000E_!@â_Ü_x0013_~%@ÂO_x001B__x0006_»#@X)_x0018_f_x001A_!&amp;@¯³ö?;(_x001F_@¼/!ñü#@&gt;}¹,_x0007_±*@Ý/oá1t&amp;@ðtQÐ!@_x0016_by®aè"@5&gt;ú-´¥"@¼ÅDØ_x001C_&amp;@_x0006_G_x0001_	N_x000D_*@¼',¼Pr"@5¹Æ:!@[Îí0=t+@Êö&amp;6nj_x001D_@é±Láú×(@7!#8/C#@ã¬ï_x0011_âO%@0?¬`éþ_x001E_@_x0005__x0006_o¾PY_x001A_@¦DÉä² @_%Rra!@©1í_x000E_#@äHPÂîZ @@mr"@ITwÚQ!@Ê-»_x0016_"@[dÏOZ_x0010_#@ó­6þë%@ûô_x0005_Ì2"@.[ÿ9¶_x000B_@[8#,@_x0016_!6!¾_x001D_@`4PD¸ @U.']|f$@i1_x000C_ÿ)#@_x000E_Ï_x000D_Nfj_x001F_@ay¿ãV$@_x0004_B­_x0001_Oö$@ü_x001B_C7$@ªXúÈG"@¡û:{ñ$@#Çøß¸®#@z®_x001D_s'_x001C_@Ü,_x0002__x001E_äÛ&amp;@D÷ä©H_x001E_@qÔÝ/#@¿_x0003_Ø7Z!@_x0015_;ðª`m_x001C_@Ëòñ³Ê'@º_x0018_ªi_x0001__x0006_HG)@_x0007_ü%qÖú'@M¾98'@¯¸=½P&amp;@ _x0010__x0002_Æ}'$@ã¨_x0002_ÖÐò_x001F_@-£GTY'@1ÐV7«#@&amp;§àÅ_x0003__x001F_@"d|#@'Aâ_x0010_ñx"@1øÛ_x0004_#@êO¹Î{z @©ÿTvm1_x0017_@wïJÅ¤¬"@&gt;h×âV_x0006__x001B_@_x001C__x000E_ö¶4é&amp;@âc9ÿª_x001D_#@_x0015_ã_x0005__x000E_6I&amp;@Eú©+_x000D_â"@sÀMÈ$@l°v_x0002_&amp;@_x0014_@_x0007_÷z_x001F_@ôêËs_x0005_ #@è_x0004_Næ_x0007_%@3¸«1©B_x0017_@êÒ)¨ &amp;&amp;@÷¬Ø¶~"@¾QLváÄ"@_x001C_øAúÏÆ_x001C_@Xà;Ï¯Ê_x001F_@ñ=GL)@_x0001__x0003_Mw&lt;üéí#@BF_x001A_É%@!bÀÜ_x001D_@&gt;x8A_x001F_@Pº=Ä§_x0005_ @Âx|ÿ_x0018_è#@¾¥¤Tq#@M¢Jo3+@ã-Bì|I-@z[Ä\S_x000E_'@ýÂL¯C @ê÷_x000F_/6l_x0017_@¸¡|t%$@[Ä0I!@_x0002_u&amp;óÌ_x000F_"@¹_oa¯_x0002_$@_x0016_ÓNC´+@ÄKG¿´%@-xÏ,¹%@HFõ_x001E__x001B_@¢¹^_x000D__x0003_(@¯o¢àâ¹&amp;@)=ý|º_x001E_@_x0019_ßà,Ô)@1Lì_x0012_ö_x0018_@w/ù_x000C__x0004_Å$@!è¼ù,#@ó&gt;ïÞ£)@h³¡8"@Þ|cm°Q%@q¸_x001F_6)!@{q¨_x0002__x0003_¼R#@_x0016_p_x000F__x0005_­f!@_x0003_³¾Å @Ô©'õ_x001D_@ÆX¦ü­Þ @2&lt;9E1_x001F_@ùbs5û÷&amp;@r_x0002__x000B_KÓ_x001E_@XúÈ¾ÿ"@&amp;_x000C_g _x0004_= @H_x0003_i_Ö_x001A_@ir1d8è%@Æ6$Zf'@Ñùl(/b&amp;@ùåÝs`ë(@¸_x001D__x0003_ÚÅ!@_x0017_X_x0008_a$á.@öÃ£áÒM!@±v_x001F_¼\&amp;@_x0018_V_x0004_¡_x0001_"@#A_x001C__x0019_"@ÔXòþ_x0008_·_x001E_@³_x0006_9ì²)@UKûæ$@hgË*("@Yô»áá%@F·_x0007_±b'@Ç/Ì3î&amp;@_x0018_± l_x000E_: @®Êæf¯À_x0016_@!ãôicI%@"_x0015_ÛSF!@_x0001__x0003_@Õng¨z$@Ö¦ÙC6ê$@Ç_x0019_dGmõ$@{h_x001B_VÍ"@¸tÆ­Ý_x001B_"@i·~ #)@&lt;©Ü{5(@§&amp;_x000E_úo=_x001A_@_x0019_Äÿ$@_x0016__x001D_G¸"@	zWT-=&amp;@&amp;M&amp;_[!@+M¢8)@¸FÃIµÀ$@òLb_x0012__x001B_"@­_x0012_Ä5£U,@¡¤J2á_x001B_@±6(ÇT'@W;ÚäÛB$@ûÊ£**ë_x001D_@{ëÃþY!@j&lt;´=þN#@I_x001D_0S²_x001C_@Á»nä¼q&amp;@cdÀ®®À_x001B_@_x0012_ÞiÑñ%@`â`u_x0002_ª!@_x0015__x0008_~¾&amp;@ó,@_x0013_p @zz_x001B_?ó!@¾DSé+Ó%@_x000E_è_x001F__x0002__x0003__x0006_^%@È_x0012_¾ì _x0013_'@k_x0013_´àåq$@¯19ã](@ç _x000B_Û|#@cú½_x0013_(@Ô_x0003_í!}"@3Ñ_x0019_$(@tkö_x0004_;º_x001A_@òÞº^º%@0¤L®GÔ!@#_x0019_ä&gt;¥!@_x0013__x0017_6&amp;õ'@«Ïð~¯Q(@ë_x0011_é _x0007_'@66*D_x0012_þ$@_x0007_§ïý{_x001A_@0XØT#@5_x0018_UÛ	%@´ôí _x0015_&amp;@óò_x0019_c1O_x001D_@9HÀ&amp;@°ÿÎ_x000D__x0016_ù%@ÄCó_x0012_é @ÂÚ"y )@©E+zZ'@H9|_x001F__x0008_ @_x001E_%Åï_x0001_á_x001E_@¢_x0017_|&amp;@çx6_x0007_cò(@¢i&lt;hv @.¸_x001E_ïÊ!@_x0003__x0004_E!&lt;M_x001E__x001C_@Ç³-;×%@_x0013_:_x000C_Êû|$@Å_x000E_³¤3$@Û»5/#%@ÕÄmìÇ(@¼_x0018_Ý;_x001F_(@,Í»]`%@J_x001C_²@"@ìð)í_x001E_C&amp;@¡_x0004__x0013_zgÊ$@_x001A_kI_x0010_÷Æ#@c¼G_x001F_ÿ#@RÆ#¶f)@	µ$ê,L'@óaWç!@úCB_x0006_ÆÒ$@X4Ú_x0001_n#@O8@_x0011_L*@Ð2õ¬_x000F_ä&amp;@xQB_x0002_ÿ3&amp;@Ûç£Zò$@`à×êÓ¥#@ûYT)E8&amp;@v§ã¼Ås%@×ò&gt;_ÂÊ#@gl­Q_x001B_I"@ÂçUÃé)@¼bþ_x0002_m%@_x000B_¼X$@ _x0016__x001E_\g @Çï&lt;Ô_x0004__x0006_¶N_x0014_@êÔ¿È¡k!@\&gt;ÕQ_x0001__x001F_*@U6 _x0008_|1"@|@&amp;üL±"@&lt;T_x0001__x0004_ZY+@-r_x0006_¥*@´&lt;'_x000D_ª%@6ÞÌtÚ'@_x001D_G=n'@èÛ_x001B_Û¬×(@¿_x0010__x0005_£_x0008_"@d	½0Ý+@®pï_x001A_G)&amp;@çÞÖ/ Ü_x001E_@_x0016_¨õîÉ#@Ït+òrÐ#@á¬½t_x001F_@áõa]Y#@(è÷,À"@`Uµ sk%@_x0002__x000C_ÅÏÁ~!@_x0006_§½G¤¶'@_x001A_D'xÇ'@ßÔ&amp;ô"@'_x001B_Ä`Ø)@os±_x001C_ô&amp;@:_x0002_$Ur&gt;*@_x0003_pÆãû%@q7ÈÀK_x000E_(@h¾â^½t*@"á_x0015_Þ(@_x0002__x0004_Æ_x0019_÷Ô´_x001F_@vZDß_x0005_y'@½ý+_x000E_#Í @Ï_x001C_ _x0014__x001F_@dµSdÃÙ#@Í(Ã®Ö!@âãÆU5"@ÕSò¦ @ÒÀ_x0010_m$@ÿ9_x0001_3å$@_x0011_ó_x0011_w_x000C_&amp;@ê?%_x0006_®Ô_x0019_@º_x000F_wn_x0004__x001E_@ìG©ÒûÌ_x0018_@Z£_x000D_L¡(@Uîr]Ú_x0001_%@V/ã®vÄ%@ùÒ6_x001B_,¸#@ßb¤$D%@d^g_x0018_$X%@ÞÁ_x0017__x001A_Ö!!@_x001F_iJÓIa#@pÖL_x0011_'u%@½,ÔE_x0003_)@jgªæp_x001B_!@¬2 ¡@$@Â03Xå%@Ù@KLÄ'@Õ^D,ÜÊ"@¹î&amp;9_x001C_%@­pùfÁB_x001D_@p4rå_x0002__x0007_õ_x001B_@ó$l~@_x0010_ @Ä·6Ó%$"@¾Å&amp;I? @iUº«!ê!@»³I^ì2&amp;@|$r\1%@Á+qæ[ù,@'³~wj_x0019_@îeðp×#@lÆAâñ @ÉP¢Iú¤(@_x0016_ê&amp;t_x0011_(@@ ;F ð#@_x0004_R©l$@Yç_x000C_9_x0002_.@ÓÐ«=ý,@©·NÜÑ_x001A_@?Ðµ¦("@W_x0005_+é9)@ñF'æ8_x0010_"@rï4_ú_x0005_!@_x0002_Ï÷¨ÿg_x001A_@"Ü	õó @}_x0001_!_x0007_0T!@ua"²_x0011_;&amp;@&lt;	®_x0006_[f%@ý FS @²rK9Ú"_x001E_@ñ¦Aô%@.Ç	0_x0003_m"@Í)~µ!@_x0003__x0005__x0005_uW*@ÁÓFB&lt;#@'S&lt;â×x_x001E_@W@Î}&gt;@"@Å&amp;ýd±Ã#@E\]îu"@I@_x0004__x000D_ÚC'@°¾_x001E__x0019_c%@S¯_x001B_c_x0013__x0018__x001E_@_x001F_ÿá_x0002__x0019_@Fÿ¨¬l_x000C_"@ÊÿÁ¨'£$@'_x0001__x001B_uð)@ê{Vã'@RÒÉÂ!@[Ct_A"@áÏ_x000B_¥_x001D_@Iã_Ð_x0018_V1@ªv³&amp;@_x0008__x0015_Øî²&gt;#@ :þ_x001D_@Dm tû$@E(R_x000E__x0013__x001D_@âJüG±'(@_x0019_q\F%@îsGÌõ#@üZ¿_x001B_À@%@³n8ôk÷!@Ä2eÀ%@æ+x @À4óUB_x0018_$@Ú_x001F_Ó_x0001__x0002_JÛ"@$ä'_x0007_§_x0010_%@ò©S_x0010_L_x001B_@¥_x001D_M®@ó(@_x0011__x001F_)keo$@'_à½$@Q_x0010_àî%@õêâ,© @ dÜi×í%@_x0006_@­ßM$@Ça_x000C_:_x0019_@	·Tô%@½7/¦á(@_x0012_¸ãµ_&amp;@¸î_x0019_$'@[tú÷Ñã @ÆEîJ§#@uÂsñ_x001A_@ðágU'@_x000B_éý"@_x0013_bc!_x0002_i'@B©õ$±!@¨fpr_x0006__x0017_$@Ã_x001E_1å$@`|ÅÊ_x001C_]_x001E_@¸ý8Ï&lt;L @+õ¢+0_x0019_%@ÿ_x0013__x001E__x001D_	&amp;@¤"O_x0011_È¬&amp;@P¯z_x001E__x0004__x0015_@Þ.Âî"@Äö³Ðyz#@_x0001__x0004_-*µáw!@¹~nÀ @;*ý}Õz!@f¡$ùà$@$!_x0006__m}"@é_x001C_7&amp;@×!ëuÃ @Ü/_x000C_`¶Þ!@´_x0004_EZÈ6 @ÁÊ· @²ñØjB©(@l*âé£M#@­_x0007_¸ý°Ã*@êÐIÄeK.@x_x0010_Àr$¨&amp;@ý_x0019_¡Ô_x000B_$@,_x0002_÷E _x0004__x001F_@_x0001_ e_x0016_&amp;@&amp;_x000C_NR_x001C_Î#@_x001C__x0003_°[÷_x001E_@so"@)Ýu[·*#@1ÈùJp_x001B__x0013_@U_x001C__x0001_B-$@'_x001B__x0017_G/ @_x0002__x0010_#@r_x000C_.I¹_x001B_*@Æ^Àæd)#@_x001E_æL_x000F_¶æ'@_x001D_ã³2â!$@+²¡|n_x000F_,@_x0008_`¡õ_x0001__x0002_÷[)@ø_x000C_î!@ß0&lt;æ(@5£F,/(@Ôí¡ñû_x000C_+@Ñ@Oî&amp;@Ds_x000D_Ï $@Ä8&lt;Ç»(@0Ë_x0010_Ç¼."@)û_x001A_¾Q!@È_x000F_t£))@pyúí*@ë_x001C_ú;ç"@_x0005_};fàu_x001B_@ÒBÕ_x0015_úÀ,@_x0019_ðùËê_x0017__x0019_@¸¯ÍÀÅ+@jb_x0011_ÒJi%@_x001E__x0018___x0010_û_x0018_ @_x000E_|FfY_x001C_$@³Ïz¿Ï&amp;@P_x0003_Jpë÷)@ö:ºA= @è_x0015_à7ý%@xS³b)@;_x0012_Ììx_x001D_@`°®ÀXé#@iB+!_x0008_)@_x0001_ßî_x0014__x0014_Î(@ÆwßÅIR_x001C_@GÃÀ0sÚ$@÷n__x0002_Ì["@_x0003__x0004_Î,q³*@ÂRÕ¨ü0$@h5§]qÕ#@Ñ$qì¤_x001B_@_x001F_¡_x001B_Í¥;_x001F_@_x0008_bl¯ýL_x001F_@9P_x0018_èÈ-!@_x001B__x0010__x0015__x0011_{+@LfJÉ{S&amp;@ùÄt_x0014_/¼!@Ý(_x0004_t_x001D_@&lt;-ÛÑ!@_x0015_ÿH_x0004_GQ)@¤&gt;kq	_x001A_@_x0019_U_x0001_ät#@ÿT¬u¡'@Óþ®k(@ªz_x0011_Kýé+@Õ_\h§%@¿5¬¢´#@l_x001E_Él'%@_x0002_ßÇ¥ý_x0013_ @tÞêü`Ì%@POþ_x0014_'@_x0016_y~Õ½!@w6%@+_x001F_eËRm)@=Nó_x001E_K(@ºN´#@_x0019_Í¦-%_x001A_@&gt;sbÀRG#@£Ò¥_x0001__x0002_÷_x001D_@?+ÆÝ_x0017_U%@O#é_x0007_¹C*@&amp;¥ÛúL%@zIã«Z!@Ô´_x0006_1«-@.¬ _x000F_y(@¾|#æ#(@²Ç¦&amp;µ_x001C_'@ÚñO-ú!@ì¬Y?)@_x000C__x0003_¸ÙÉ_x0007_+@ÜdÛZ_x0008_¤'@ ¦Á¶`_x0018_@û@_x0016_k-Ì_x0017_@òÏ?îêX$@b=CÒí	$@Y%F_x0014_  -@§E_x0005_xVÝ"@£&lt;m_x0019_j_x001E_@@_x001F_¾)LÃ(@_x001C_w á#@c5ÐJ @3.ÿ_x001F_õ"@(_x0001_Ín&amp;@\_x0004_R¯#à_x0018_@$&gt;ÒBeÁ_x0019_@¾£_x0004_&gt;Û*@_Ç½ûe_x001A__x001F_@_x0017_O½_x0003_BÇ!@·tiÅ&amp;@Lyï_x001B_Ý"@_x0002__x0004_ýÊÜ6_x0003_Ñ&amp;@S_x0001_ã_x000F__x0010_%@¶vªjöê&amp;@4Ë4FØ_x001F_@;d_x0019__x001E__x001F_@2qõò__x001C_@¼Uî_x0012_Ü$@þs_x0008_Ô@Ö%@­[¶_x0011_*@±rÊaæ_x001F_@ÍÆØ)x#@b ¢î¹¢"@º4_x0010_Ûªå#@¾ã¦Õ_x0016_m_x001E_@Däác[_x0010_@JÎ²àú'@DwBDJÜ#@°Ã_x0007_¢#B&amp;@H¨BZËÞ'@Ëz-»þ_x0017_%@pºåÃ¹D"@?n_x001B_í$@.4_x0015_¿B%@Ú_x0002_E^À#@ÈÒùd;¦%@+xLÐòz)@i_x0013_O+"@Èxî\#@­@\Sê_x001C_@àÚCÝ_x000C_$@û/íf%@Þý_x001F__x0001__x0004_!#@ÁS@1ÿö&amp;@_x0014_â¸T_x001B_¿#@!]Ä(h*@êÄ«$@ûðO½Î!@Å_x0014_2®_x0015_@_x0008_Eã-ê_x001C_ @^¢È#*@¶PÉc­'@e2n×BU_x001F_@³ÆýÍ·u(@	Vþr_x0019_@ë_x000D_IÓ.L_x001C_@â_x0016_ÆÈ_x001D_ò_x0019_@_x0014_r¹ïÌý*@_x001C_@Î.A!@º|úæÒ @|:©Ï$@4_x0012_gQ .*@'òÚx:%@Qú=ãÛ/&amp;@»,Õ¥E+@¥ì_x001F_#f "@a_x0002_ì³$@r&amp;î&amp;ô1#@_x001C_²_x0010_UR+@ðMö_x0007__x0008_;_x001E_@_x0003__x000F__x001C_8B,@=åô"­V"@_7ô½v'@z_x0015__x0008__x001D_!@_x0001__x0003__x001D_ÓÛÐPÙ!@PÍÈÔ_x0015_@_x0002_ ùÛL_x0001_'@ËÁPFT_x0010_&amp;@¡mÅø/×,@,öÂo£¥mÁh£Y_x0007_Ð]Á2_x0011_ú½ú¾pÁw}Ìà3gÁÐ_x001D_%_x0004_hÁ&gt;RnÉ½@Á7"ÆrNA _x0012_áú}#pÁ_x0010_æc"*uÁ¯`â_x0008_½ß5ÁÂ"09&gt;_x0007_xÁìz33¼:VÁÒÚòk±_x0010_vÁ¶kv_x0004_þWÁÍºYñg2NA%È_x0002_8ÁK¼âüRpÁ_x0001_µê.AF,¢Ø@ÅzÁèw!jÒlÁì¶ð_x0017_¸åMA§jñ&gt;á«qÁ&amp;ü¼¼ uÁÂ_x001E_sµOÁ ôÈ_x0001_Ô *Á­ÜHZ-AÿN­_x0001__x0002_]uÁïðx÷6Aá^ÿNwÁùØ±®oZA:_x001A_Ï¹_x0003_wÁSeõc_x0008_1ÁQÞÓ%fFA,_x0015_¢û-w-ÁðØÇ_x0014_\Á5XGmòñRÁppÓ	©xÁÇ&amp;ìw±ÁE*¤Á÷aA»ÛX»ìSÁÞ4$_x000B_ZfÁEÄÕÂÔgeÁ¤@_x0010_ën~oÁÛ·ÅEÿgéÀ±§;ÕIA9®O+ÉÉ8Á}äb_x001E_&gt;cÁÖ¯	x¶ gÁÒLgÁ_x0016_¢ÌA»*Á;ß_x001E_É»®\Áê cÒfÁF¸XíyQAhP6÷/SÁ/Ì N_x0013_Z#Á±Æñ0wÁXdc¨_x001F_mÁ	æQ_x001E_ÂÌyÁ_x0001__x0002_ÍW¹æ	=SÁ_x001E_àDØhÁÿO#rw6UÁ_x0013_r6¾ÙbÁ_x0019_VYø_x0014_Á¤0©½÷cÁäÍ_x000F_d}MvÁ°¢{Ë8¶qÁÊíþ_x0005_VAa¶,_x0008__x001D_KAQ_x000E_$ÆkÁqöfp[Á~Äz5h-PAõïÏ§B!ÁO_x0016_Þ}]_x000E_Aðí÷gf_x001D_hÁ_x0019_ªíÖ3tÁUãùhçFÁû±_x0012_Á×TÁÚº¹öðyÁ£ÛL^ßX`Á8_x000C_Íx!­SÁAï$2&amp;OA*_x0018_$_x0013_¸ZgÁIrzÒ©XhÁ=_x000C_Æ¸_x0006_VÁ¹_x001B_	·jÁ+ý»^Z%ÁC}w_x001D_þLA!_x0017_QdÞápÁ_x0018_.)P·_x000E_oÁ®_x0013_Ú_x0003__x0005_L²jÁ_x000E_¾-KÛ_x0001_yÁ_x0004_«§_x0014_D&lt;`Á8´+d_x000D_ôrÁ_x001F_J_x0017_ÌCËsÁ'×Ï~È_x001F_[ÁHÖV8ïéQA×?t_x0006_­DA¿DÅ_x0008__x0006_rÁõô×1ºvÁ¿_x0017_»K{ýlÁ_x0004_yÈi¢ pÁÒ_X¾F_x001E_LA_x001F_´l§Y_Á1p4½TÁ¢ÔðD_x001F_gÁ_x0004_Ï_x0010_ÂÀË¾í¿ÕR'Á\3ï5WAÝ/aY_x0001_÷wÁ4u.èxÁ_x001F_¥Oô_x000E_&gt;Awùz®Ï_x000E_rÁ:ØXÔÎW`Á_x000F_.;Nn`Á·â_x0008_ÆeI{Á_x001A_êgÅ8oÁmcÒ_x0002_gSÁw!_x0004_c2A-ö&lt;wK_x0003_aAVù'ä^ö+ÁË_x001D_ôl£±GÁ_x0001__x0003_ð_x0010_p¤ô_x0012_A/ÊwH#bAÃ²µØl.Á_x000B_&lt;=îø(AmáWª´LwÁ_®tiÁöc¸_x0017__x001B_A¦YÂÊ!+(Á¹-&gt;°ö)#ÁâÍj_x0014_gÁê_x0017_i2vºrÁüCÈzÓUÁÍÚíÖèNÁü_x0006_Êª×aÁ_x0007_7Z=ß(A?Ïé;¾nÁ&amp;_x0005_ñå·JA¢_x0002_±_x0001_%¬AÁ_x001B__x001E_`rÊOkÁCÊMD¬_x000C_WÁ_x0013__x001F_¬å¿BA½ÈoÍ­osÁh_x0019__x0015_¸:²EÁNRÔ3D_x0007_fÁ´ÅD*BÁ@0rN_x0012_qÁ_x0018_­ß{Ì_x001E_oÁÁ%1_x0018_ohjÁãýæÓ\Á_x0018_øû\§TÁýrW_x000D_+kÁì,~_x001B__x0001__x0002_~_x0002_Aì-¨O¿CAg	_x000D_ëfÁÃlèai_x0001_`Á_x0012_WhtáÇ_x0019_ASÁ`_x000C_¿]Á_x0013_ÓgzÇeÁõNéÙÈYdÁsQ±PëÁcÁ£@_x0003_¨VÁ?Diét?Á©_x001E_¨#VÁb²è_x0015_MtjÁ×bl·v_x0013_A;VYç_x000D_eÁ_x0011_ueJ_x0013_LAk_x0012_»^4ª\ÁY(ýYíÚfÁ&amp;ÀÉ6þ¶JÁ _x0007_õ·ðBAO_x000D__x001F__x0019_è+vÁÿçÄrdlÁÝÆßfyÁ}\¢çYCvÁ¡eRgæqWA§_x0018_1_ßüÀ²IFÅâgÁ_x0003_gÙb±PAIE8Z]IDÁH6úð8iÁÞh_x0011_·£_x0019_Á¶'d³vrÁ_x0001__x0002_ZoÄ,R@Á%¨Öj«pUAF¨_x0007_AF:Á_x001E_¿Rv°lÁ_x000B_&amp;_x001C__x000C_/bÁy!Æm«coÁJè_x000E_[Ñ)kÁ}]zN£èTA¾EåÚTÆqÁÁ_x0002_üÌi@zÁ_x001E_*S@@[Ái·[._x001C_8A¿_x0006_¾iÁ^~b ÁÔ_x000C_ã3Ì00Á_x0007_3Å`qýWÁ²­Þ¼Ê³pÁ½_x0017_¦_x0014_ëpÁ_x000D_\ýg*_x0010_PÁàl_x0004_?}ÁjW(X_x0003_8AgÁANW_x0017_HÁ´5ÿÇ6WAí&amp;C_x0012__x0013__x0001_0Á¡¨8GX2Á¥ð{@JqÁ½_x000E_Ê÷(rÁ=#ß_x0015_.¾tÁú'Í_x0001_}Áâ¤Ç_x0003_ªrÁb&gt;ó¿{OpÁ³¡__x0003__x0005_û&lt;YÁMou&gt;\wÁ ±£Ô_x0017_{ÁÀÀ§Ç{¾EÁ)_x001F_Vâ_x0008__x000E_#AíÇ6óÆ/AkÜB]õ"oÁÛICM/sÁå8HWÁ2&gt;(¾¦»qÁ®_x0004_qojdxÁº_x0008_¼&amp;MlÁX{_x001B_(['Á`ý_x0004_|_x0010_Á×z_x000D__x0013_F+^Á²Ù&gt;_x0011_±¾FÁ?pö"È(YÁ_x0015_õß?×g"Á_x000E_;¶§_x0002__x001C_TAÀ7EßÏCA¦xõfÁò_x0003_\wé`jÁs_x0012_A°_x0014_AV¿_x0001_îYÁÚ±çr¡-\Áû[²ÐyÛ`ÁFÂe³&lt;_x001E_\Á:ú_x001E_fRÊ`Á½]ù4½)dÁ_x000F_£?ë_x0014_jAÁþ&lt;6¯_x001D_ìpÁwOÒîã_x000E_Á_x0001__x0003_a¢_x0019_&lt;RIÁ6_x001D_®âÌaÁ_x001E_ëwµ_x0011_yÁ:èläaç-A-ðÞ_x0017_¬_x0017_!Á:2¯G_x0002_ÊqÁ_x0011_2ã=ò|dÁilú#/LSAúËýæúeÁ_x0011_%ÈD_x001E_ÒtÁ_x0019_²_x001E__x001C_{_x0017_GAãoQ®åRAú_x000E_âÊ_x001B_MQÁL£yÿ_x001B_pÁc_x001F_\e¸XÁ=YdÄ©_Á«À·Ë_x000D_§RA3è_x0007_²~èuÁ¿_x000B_ 1©dÁ1j|j_x0018_DA?+_x0008_å&lt;_x0012_A:*w`rÁ¤3ÊÖÉ_x000D_DÁÞ_x0002_bAqÁàæS_x000B_DÁ:þ&amp;Fâ{UAOÔz5(yÁ_x0004_á_x0010_¿å|Áw¸Ð°VA/¯_x0018_²iÁÕKý&amp;)HÁ_x001A_ æh_x0001__x0002_«£;A¸_nRnÁÄ¯þ9ÑðEÁçð½¹Ã(kÁÿÕ±MÚ qÁ _x0003_ïe_x001F_RÁóè_x0007_2Á_x001B_|«µÓåpÁ&lt;O%º®DA_x001F_(ø¥\ÉmÁÚÕ7	µLWAíç~_x0012_ôIYÁ½ß¤s&amp;#A[m_x001D_KLAëq^Ý_x001B_öpÁ)Ý_x0017__x0010__x0002__x000B_Á_x001D_lF6ÞJ?Á_x000C_	&gt;_x000B_ðÞjÁ¼4Û,NPÁ»E_x0005_­l3Áü_x0007_|3§f[Á }Í_x001E_p_x000C_Á£ÓbX@ªsÁ³£Q{?Á_x001C_~JÊ0ÍqÁÛU¯êwÁ"_x000C_NâÆ¦PÁ«Äwk)_x000B_`ÁF¼°Ê¼µ0Á¿÷_x000E_"Y`ÁXE)ïßgüÀ_x0004_-ó_x0010_Ú0Á_x0001__x0002_L´_x0012_à$¦tÁ±+k]k@eÁÉ3í[×3zÁ_x000E__x0018_0:FÁ¨_x000D_Ôë_x001E_cÁ_x000F_Ád88ë~Á0úGµ:xÁÝÌÉC^Áê3¼ÌÐYÁ-¦B¬bIA`IYÓ"UbÁºúeµ%_x0004_tÁ_x001A_@*çü«uÁ°×øDA	\Sø_x0019__x001D_#ÁO8á°)Av+§à_x0008_f_Á:ªYqúVÁ&lt;nYÂ@A¸HS_x0017_ÖÁ×ÅâBnÁl__x001C_»¹WÁ_x0019_Ý¨_x000C__x0011_gÁÏ1_x0013_GiêUA§:ýT_x0015_`bÁ9w¤ÙqmÁÿåòg´¢¬À#Ñ	qÅÇeÁ^¸KhÖhVÁ~z&amp;ÏÏAÁµçøð	¯4Áº4._x0002__x0005_d_x0003_rÁ³$d9±zPÁà«(KkÁ1Í÷E4ZÁQ/ùÄ+IqÁÇ_x000F_T_x001B_gÁê¸H_x000D_c2ÁhÆNÒõ@A[_x0004_±û_x0015_lÈ@_x0001_|Sz9ÿ(A«=Ð_x0010_aAµ_x0015_Ñõè^7ÁýÔ£_x0012_ÄWÁwmo¶2ÁMxxÔ)¡_ÁÇF®¹jTÁ&gt;V0Ê_x0007_]Áï¶¦_x000F_S5AT.3¾ô_x0018_DÁ:Ç_x0005__x001A_vtÁã"_x0001_ÑJAÒ}zÖ÷jÁ~7ýùnilÁ_x000D_&gt;Ï_x0010__x0001_¼;Á_x0019_&gt;H¿$Áº_x0016_n_x001B_TALûýA:Á kLlTvÁÔs,ÅPA_x000C_8Ê÷çPAbÕÒã*~gÁûáï6GJA_x0001__x0004_òÇi_x000E_ôèlÁLFfp_x0007_tÁõ4-ÿRcÁ_x0019__x0004__x001A_7ÏpÁß\+_x001A_÷_x000E_YÁfí­VPïTA_x001F_¡Y¼5WÁÒ-`¶ìovÁG4m2ZÁP_x0016_ú	í_x0002_AÀo&amp;ÕtìyÁ¡_x0013_ZâþrÁñ¿äº°CÁZ_x0001_&amp;±cA[ê'¦_x000E_PAßåÝðdÁ|¿B°_x0002_UÁn_x000B__x0003_-ýdrÁÝÿ_x0019_5Ô_x001F_XÁ_x001C_¹¸Ô&lt;ÊVÁEäJÝ¼ÛSA·Ò½ÏW_ÁÄGãýtBÁ©%±¢Â9AwÝf_x001E_ÇgÁ_³6fQÁVÖfc_x000F_HXÁ_x001C_Æ^_x0008_æ±wÁéúqE}Á¿ã²_x0018_aqÁxí#_x0004_°ZiÁ §N_x0001__x0002_ù´dÁmE_x001D_)iTÁ9ÃËvÏ{Á@ØAfÁ%_x001B__x0003_£;LAn'æEM]ÁÈ¸õ38DRÁ_x0015_eÜÓ0Á«ùÏaÇ`ÁAµ³hÁzk-)sÁ'O_x0019_½ÿ¸xÁ6Qt`_x0008_sÁs¹~ágÁWÃfCèYÁê_x001B_Ã¥!üeÁ'jRÒò&amp;MÁÆ_x0019_«ÂjlÁÌ	Æ	'eÁä¢öÿÎAÁj_x0018__x0016_]}Áö2æÃ²§VÁûð½=É&amp;YÁ P©YÿivÁ,_x001F_q?Õ_x001B_WA,G?#y¾PÁw?ÐO$_x0008_DÁIñbMpqaÁ_x0006_dLî°_x001C_&lt;AhCÕ{­HEAr¡_x0015__x000B_S_x0015_iÁ¡DÛÐã_x001C_TÁ_x0001__x0003__x001D_&gt;~ç©[eÁü_x000E_THò§:AVs)rhÁ-_x0008__x000E_Õè«û@oæ÷Ø­eÁ_x0007_ûÉ¿§gÁ¹_x0014_ÁwÁ_x0002_gÁû_x0007_Zª_x0017_AAì÷_x0017__x0018_nQÁ"Y%^cÎiÁ_x0018_M¤_x001F__x0002_»JÁÀoc~g|ÁO{(âÒFqÁÕÈ/rõÝUÁu¼E¾zæiÁ]ñpì_x0017_nÁ_x0005_UõFA_x0018_zmJueÁÇÕÜ._x001A_UÁH(¸3£0lÁ°È¸é×µJÁT´±ðHJÁÓ°vÄrÁ{_x0019_R_x0005_þÞ=A:fÿDÕyÁ£Ä$_lÁ¬Þ3P_x0014__x0011_3Á&lt;fhWÁ£ey@dÁ|c¢r_x001F_-rÁI8rã´aÁ_x0018_8ós_x0001__x0002_#vÁ_x000F_Þ&lt;m¶&amp;A)F]!/tÁ)uùOeÁÕh§k_x000F_.wÁÃ^)"SÁ1nÂ`ÞÖ^Aä&amp;Ó&amp;mÁèº6÷qaBÁ_x0005_ÔxT¹xLAÖÑÞÛZCUÁ°î©NtOÁ_x0019_bû¨_x0004_2\Áî_x0013_tK[Áfõ[_x0017_IrÁ+²ðLÆ	_x001B_Á_x001A__x000C_]ù"qÁ_x0005_I_x0011_sWÁ_x0013_Þ-£wÁªÛ_x0019_7uÁøÅ¬_x000C_,Á7ù§@ÒwÁ_x0002__x001A__x0001_cÁ¶_x0013_ q{?Á@×ê®T&amp;9Á_x0008_C ]êÀáÜqOoOÁa&gt;3ï¶zÁDqõ"÷ÐwÁÁKØ^Áß_x001E_'rc07ÁÓ#u.èFA_x0003__x0004_ýzÏ¤ÖtÁú_x0002__x0008_YÔ_x0010_uÁòàßÜ&lt;ÊiÁïFõ¬qyÁ_x0014_Ö_x0005_ÆÿÅbÁ³Ði_x0018_¿ªxÁ0ÒÌwbÁgáÌ×eÁ_x0011_p;ð9{fÁéÔt_x0016_»±LÁU¼IE`Á¦Êè`4ô@_x0018_ªÓúû=Á¸Ê4? _x0007_PÁnvÏ±uÁÆÝv²ÝBÁH"»ºhÑqÁuv.L"VxÁ_x001E_É|Ý_x000E_rÁ¬æ&lt;ì¹ôoÁ_x0007__x0017_£ôÕeÁÃ«:yCß~ÁØ­42Ô_x001C_sÁ;ÉµBÍaÁØ~©ãÊáQA9(_x0019_Ñç6Á§`à_x0004_uÁSàÍÚ'A×¥(I)ÁÔR»_x0001_opÁñ_x0006_Ê¢¿Î.Á_x0001_BÏ_x0003__x0004_ñàcÁÉHu_x0017_lÁPCÛÚº@ÁQP_x000D_þÝtqÁ~¢1ñ zÁT¼¹suÁÝ|ÜæO_x0001_-Az1î_ÌLÁ_x0016_nj8pÁ£Z©ë_x0007_uÁáÆã8nFPÁ®7@²ÑXÁ]ó¶ÊÐïTÁYkXñ´kÁäÏ×t½F`Á_x001A_5?ÀTNÁ. N¥4cÁÚ_x0004_¸:wÁ_x001E_fzçÜ_x001B_KAG_x001D__x0001_pxEAô@=à5YA F_x0002_Ý_x001A_(cÁÖ&gt;ªÐ¬_x001A_]A¿Ï¾2-RLÁhÙ¯BUn=Á1ÿ_x0011__x0018__x0002_ZÁ_x001B_y¤LMSA§\å¸è_x001E_XÁ¶ýºÓ»xÁìà÷l£#uÁ3~ùµ_x0007_xÁ©b_Ä_x001B_AeÁ_x0001__x0003__x001C_uë,ô#6Aõ®î	vÁu_x0002_cØ_x0014_]Á?tòÂ¦dÁÐ¦%AåGAn_x001C_¾@Á64%£(æ$Á_x0004_Ú_x0003_c_x0014_¥[Á_x001C_&lt;å'ïÿ8A9&lt;`üÓ+gÁäôD§a×@,u_x000D_ÛqÁ W¾¥¦aÁ_x0001_éµ-_x001E_~ÁÔª_x001A_X_x0014_3mÁQ!8hkC[ÁÌ_x0005_*V%­lÁ§¦³ä±qÁÀT¦_x0015_5zÁñ,41&amp;bÁöx[V*ÁW²ËisHAYm¿8NÍqÁséÒÆæqÁ§vFÜVÊ;A#*L&gt;asÁ4H(ä_x001D_Á­*áKAQíæÂ+PÁ_x0005_h§^èØÀ&lt;Öo]7dÁ+¸q^_x0002__x0003_ÖótÁFÕ±ðÇíiÁÉ²~_x0012_}Á-3qaàr0A_x0003_°t_x000F_=A"CLÖ¯¤FÁW²1¼M^Á*è0¸gÁ²zÞí,èKÁÇKú~#FÁÀ_x0001_ë/_x0001_qÁ°èhHsÁ_x0007_øv¦¹aÁÕæ_SâvÁì·t ²pÁª:u(tiÁ_x0008_X_x000F__x000B_¦0hÁ_x0013_R¯}kÁ ÚJgØiÁ_x0007_Pç¯ÿ­lÁÏ^¿õ6_x0011_CÁ®4._x0010_Jk8Aîn'Ãça2Á_x001F_+¥®_x001D_û@ûW÷éËCRÁ_x001D_ÌåÞãkÁh$ö_x0008_b{ÁÛ©q±_x001E_.Á¹¤uó%qÁ]_x0018_ü+Ö_x001E_gÁ]V½¯ÒIjÁ÷|_x001A_o'·sÁ_x0003__x0005_Þà:oÁ¸LÁª9Kk8CbÁ_x0007_gÞ_x001A_e|ÁÚ_x0017_aÈ_x001A_Aæñ_x0004_é_x000C_DÁ_x0004_ìT_x0005_)_x0014_pÁÒ'NÁ:_x001B_vÁ·psÒ¬_x0002_sÁêTbÁ*M_x0017_¿0³=AÒ_x0006__x0014_ãÞÃwÁ_x0004_}^Üh¿oÁìM;óxÁù	o_x0001__x0011_3mÁ§ÒV`ÒeyÁõå¿íúiZÁ"v7í rFAó28í@wÁ6jëL_x0004_t{ÁÇ*Aù$óQÁcñÕ^µ©@A£eZ¿y\FÁ¹{¸mÁý4ðxv;4AÞóLÜ&gt;wÁZ£æÄ}ÁR_x001B_áNG&lt;UÁ_x0015_ø4_x0018_»_x0008_\Áeù.êaÁM®Òn_x0006_SÁ+Þ_x0018_b¿rÁåm_x0018_)_x0001__x0002_zlÁWÊ)#ËUÁ_x0017__x0008_$nRÁÝ&amp;_x0017_°Í­_x0013_AQ	±+ HCAp_x0012_&gt;QN_SÁâ¢:_x0017_:TÁºÚí·(²BAAf·__x001B_oÁ_x0013_dj_x0003_­ÿ\Á_x0013_µ-_x001A_^Á,_x001F_çM_ÁRÁ	ïÓÉ1ÁLñmì1õ&amp;Áb_x001E__x0003_AÞ"VÁÎÔAÐô-AY_x0011_ È3=Á_x001E_NééM%A_x001D_ÅìlVhPA+$ÍaVè@Áp­_x001C_­Ö_x001A_lÁ,c_x001E_Þ_x0001_×cÁºäb¹Y`ÁAÞ)Ý_x000F_bÁWn°dWeÁFQ_x001E_~Û$A®_x001A_Ï-iÁ£wÍ½:oÁq÷ÍòÓNÁ"_x001C_»^z8Á_x0012_GEz§ÔaÁ×Ægæ´SaÁ_x0001__x0002_Åá£q&gt;sÁ_x000F_l­_x0002__x0012_YÁÃ_x0007_åj`Ax_x000D_ß_x000D_fÁ2 e°ü·yÁQ¦_x0003_3gQ@Á}f±×{7uÁgoe#KVA~Ã_x0010__x000D_cÀXÁÂDSvÚnÁíÏ´ø_x0014_jÁ_x000D_I_x000B_"ìHQÁãL_x001A_66¥6ÁÖÅHµ1_x001A_6AXhÿZ{Á6ç¥¿(A©_x001E_Î¬^_x0005_FA­Ä©ASÁ_x0013_lVxÁ+&gt; _x000D_qaÁËLð»&lt;ÅSAÆf_x0012_É_x0012_×tÁb_x0016_ëï_x0007_?xÁTîà+_x0015_l\Á~ÜG|_x001F_hÁô9!;äÈOÁ¿Þ-wï_x0017_~ÁãôÅ`0§qÁa_x0018_q±«[sÁÔ¸Xp!VÁÐáË_x0004_kÁ«G_x0001__x0002_GpÁqv,[ôðHÁªAeiuÁÅ£_x0003_(U¸9A§_x0008_ÂÃ_x0007_KÁSò.;@Ý8Á0|_x001B_²_x001E_drÁ_x0015_!6(y1A¾$2»LXÁðwá_x001A_ºpÁX×±äsdÁðÈèR_x0017_tÁN_x000D_»t"_x0010_ÁN_x0012_ñVeÖUÁ*_x0004__x0004_¤¨NjÁÞxqBpRVÁé_x001A_ñFjxÁ+ð£°8RÁ_x0011_×x¥i5rÁr»§nÁÝ¬¤ã@px®?[_x000C_5Áéc¯\_x001F_2jÁdù?Ç_x0001_´&gt;Á9_x0019_z_x001C_qLÁÓ§¦Rf)Ay_x001A_xÓ&amp;ûgÁ¹HÕl¡bqÁ¬£_x0013_øgÁ²sYù·uÁÍÊ	ÙbÁQ¬Y~à½&gt;A_x0002__x000F_Y%@	§ayÁjßí_x000B_ZrÁXS_x000D_:ÖbÁØÄÅÚ(A_x001D_åä_x0013_vÁox8¯QëvÁÄÕÄ_x0004_3ÁLå[¨y'_x001B_A_x0003__x0008_ÓîCAKþW_x0016__x0008_¸uÁ±_x0006_®	_x000E_KgÁ_x001E_	UÚOGeÁØ_x000C_ÎU:fÁøÎÊÆ\u;ÁåÏ»cZÁÅ°ìO)vÁ;ï&lt;_x0007__x0010_BrÁZMyµÃrÁ÷_x0019_ùJO4aÁÆQÄÍß'Áÿ{_x000B_V~1ÁèZ=7QâRÁë_x0005_M1_x000D_pÁhª¨%,BXÁ_x0013_!ï]$¹mÁ_x0014_z]_x0008_CÁØÞ`KbYÁK9­"_x0014_0PÁ]0Ä_ä[]ÁêÂ&gt;24KÁí_x0001_íH^pÁ6_x001F_¼_x0001__x0002_WbSÁYý¬ê\Á½rdãûÌsÁT§Dëú^ÁµC]`9?mÁ(_x0013__ÂTÁ_x000D_×TÎâc`Ád	ö¹_x0008_,Á_x0015_siÑ3TÁ$nèúA&gt;ZAÖ_x0005_8¸.pÁtÉD_x0018_ÆÝRÁ!xÚÞCÃAÁ]&gt;;ºa4'ÁZ_x001F__x001C_íjnÁÂ_x0016_öíiÁÇµÇ$Áp$Ñ_x0004_IÁNÅlÁ©71A %_x000D__x0014_ØRÁRÃ_x0001_ÉusÁ_x001B__x0004_¢ýàK3AÄ_x0008_vWDÁnàÖ©æ_x0014_`Á3)#¥ð_x0008_qÁ°_x000F_­6&gt;pÁ&gt;èÄß_x000E_ôZAôÎxþ{Ý;Áñ¯ØÛ¯?EA%²CNÊ£tÁY|Ø¸Ç'[ÁÅ9zWïcÁ_x0001__x0002_°Üî£IHsÁU)_x001E__x000D_Cz^Á_x0016_FÝµQAæNXôgGDÁ°$êãm_x000B_eÁÑgK[èÍ#ÁNÄsUÔvÁ_x001A_Ñ²ÿCÁ9_x0014_±Ç_x0015_©XÁksKÒOGÁ|e=OeÁóF|_x000C_PÊSÁ|;¥¼mü^Á$|¾ak(rÁ=_x0004_.P_x0004_wÁ_x0015_ä±;KPÁ_x001A_ò_x001C_/O6ÁW!DÖ6_x000E_Á%TÔ1|XZÁ9çàÜRÁÝéúVuhÁ&lt;(ë_x001A_£5xÁ÷,¥_x0006_WhÁ½'x³%_x000F_dÁ_x0016_%T_x0005_j¡GÁ¯DKoÄ}Á«³w¸_x0015_SAÌÒ¡_x0013__x0007__x0018_ÁÃ_ÿa¡bÁ_x001E__x000C_JçC_Á8£&amp;hæ$Á_x000C__x0011__x001B_E_x0001__x0002_wÈEAd+_x0011_jÁýP¸=_x001C_údÁ ýA_x0014_Ì_x0015_YA¡±_x0004_Ê_x001A_qÁ_x001C_t¾­ú/_x0010_Á#;BÊâeÁÑúP®afÁÆ¼_x0003_æc_x001B_=Á_x0003_2C¿__x0016_gÁë&amp;_x001B__x0016_°_x001E_ÁF@;¯|UÁ3×¶M_x000C_dÁ_x0011_ÛQ*fþIÁøÍZKÂEÁÉkÅ_x0004__x001F_QÁ6_x001E_ºÉÍdÁ_x0013_¿¸_x0001_)À9ÁüÉ_x001C_fõhtÁê5Z_x0010_·HÁ#w_x0007__x0007__x0004_7OA§úö½_x0005_G[AÃrZ{ÇSARWÉ_x001B_ôWÁ½_L_x0011_ÂÆiÁ_x001E_àêäÄ%Á6e³CG¿QÁû|L®×_x001A_mÁA|½¤9qÁp­ARqÁ"Z&gt;_x001D__x000C_ðCA!Ýôl_x0013_fÁ_x0003__x0004_Ø=ÔbÁ+Ï_x0013_?aÁë_x001B_ü_x000D_°ñYA¯ÇÍÅ¬KA¥@ôFÞlÁ¼¦Î_x0008_¿rÁL"Â&amp;½IA_x0003_;ñ·ËRÁìÃðv¡SCAoÊ«^Á'¦ÊðU!Ápa_x0002_ä¤eÁî¥_x001E_CãNhÁâæ¦ÐòJ_x0015_Á±¿ËMà¤uÁC¹V½Ý5qÁ¹n©_x001B__x0007_VA_x000D_òÌxîpÁN_x001B_;_x000C_êjÁô9AépÁîPëÔÉ\bÁ _x001A__x0014_õDÁã~á_x0015_LCWÁ"_x0001__x000C_4¥UÁ_x0013_=)I[bÁj5_x001D_¥aÁbÁåäªYqÁâÓáPÁÓÃ}í@Jå_x001E_p$1tÁRLùiÖs~Áï´b¸_x0005__x0006_ëØ[ÁþI_x000C_p_x0004_QÁSØ_x001D_aeÁóEW_x0018_lÁ_x0005__x001F__¼^Á&gt;vòÀ×:A²Ü+$TªAÁ_x0018_;N§%$Á¾_x001D_¯°uôLÁ_x0013__x0002_SjúþfÁÁSã/]}:Á6E¦6Fã@6_x0016_Éé¢_x0011_aÁ TJúVÁe|þ¢Ú;{ÁÔöÒú_x001C_lÁð_x0013_[.TO}Á÷Õ[_x0001_ï_x0008_NÁÇý_x001E_W}]Á¡ó¯°ËdÁr/p2n]Áú%$`_x0014_ÍoÁ_x0003_åø_x0019_"Á¶%º@úBMÁ_x0012_ãðÝX¢KÁ3z®!¹¹DÁË_x000E__x001A__x0004__x0003__x0002_uÁö**_x0003__x001D_uÁcB1_trÁ}¢-VxC_x000E_AÆÇ#:ÝÖYÁ_x001D__x001F_×sôUÁ_x0003__x0004__èÐiÁ°_x0001_múE÷mÁf$Ë·ô(eÁíÅkônà8ÁúÐ³_x0005_Q[ÁSsãÖ_x0019_ãdÁV®ª(ôÿ&lt;ÁÄi_x001D_øâ'ÁÉ±wEC£kÁFïLâbÁü\"éCPA6³ã_x0004_Ï§,Á_x0010_uÔPºVAQÅ.^_x0002_í/Á_x0018_µkíä¤zÁ_x0001_¡Ü_x001F__x0016_HÁNw#±Y)cÁµßÝhWÁ¹!Ãõ_x0017_1SÁnÓfÔ¸{lÁZV1RÝ@&gt;Á6¨Â_x0008_ÆrÁ_x0016_¬`×_x0013_þ#AûË-h¡dÁpúm£øÖUÁÑ_x000F__x000B_æ_x0010_ÒPÁtj÷OÚKAw_x000E_5VÔ|2AU×ncLÎXÁ_x000E_ÔAýóigÁëÉún_V]Á#7_x001C_v_x0004__x0005__x0002__x0018_SÁÔS^MELAVÒö]ïªDÁ_só (Áõ)_x000E_à¦iÁ5/ô·`øhÁó±­ñ*gWÁÉÖ_x0012_öNÁªèhElÁ_x0018_*×w'ãxÁj2ß_x001F__x001E_ñiÁ4­äëk1A'(æ`ÝN&amp;ÁÚÚW}3CÁ_x000C_Î_x0011_«hTdÁÔdãâ_x0001_MÁáê%J_x0004__x0007_qÁK%¯jBA_x000B_EÁëdÁsbqhÁÍ_x001A_Á¾_x0010_{¦c[ÁyW_x0004_iÜÂ`Á_x001E_IssWdÁ¤_x000B_ ­LTÁ =jÞl_ÁRhß_x000D_®eÁTt!«ÏäIÁ	pâ_x0004_òHÁç1_x0002_[_x001B_Ü|Á_x0003__x0004__x0004__x0004__x0014__x0004__x0004__x0004_Diversification._x0003__x0004_xlsx_x0001__x0003__x0003__x0003__x0006__x0003__x0003__x0003_Sheet1_x0005__x0003__x0003__x0003__x0002__x0003__x0003__x0003_B4A_x0003__x0003__x0003_=RiskNormal(0.05,0.01,RiskStatic(0.05),RiskCorrmat(NewMatrix1,1))_x001B__x0003__x0003__x0003_Default rate_x0001_A4_x0001_B2_x0001_Region 1_x0001__x0003__x0003__x0003__x0003__x0003__x0003__x0003__x0003__x0003__x0003__x0003__x0001__x0003__x0003__x0003_A_x0003__x0003__x0003__x0017__x0003__x0003__x0003_Default rate / Region 1_x0001__x0003__x0003__x0003__x0004__x0003__x0003__x0003_NewMatrix1_x0003__x0003__x0003__x0003__x0001__x0003__x0003__x0003_1_x0003__x0003__x0003__x0003__x0002__x0003__x0003__x0003_C4A_x0003__x0003__x0003_=RiskNormal(0.05,0.01,RiskStatic(0.0_x0003__x0004_5),RiskCorrmat(NewMatrix1,2))_x001B__x0003__x0003__x0003_Default rate_x0001_A4_x0001_C2_x0001_Region 2_x0001__x0003__x0003__x0003__x0003__x0003__x0003__x0003__x0001__x0003__x0003__x0003__x0001__x0003__x0003__x0003_A_x0003__x0003__x0003__x0017__x0003__x0003__x0003_Default rate / Region 2_x0001__x0003__x0003__x0003__x0004__x0003__x0003__x0003_NewMatrix1_x0003__x0003__x0003__x0003__x0001__x0003__x0003__x0003_2_x0003__x0003__x0003__x0003__x0002__x0003__x0003__x0003_E4'_x0003__x0003__x0003_=RiskNormal(0.05,0.01,RiskStatic(0.05))_x001D__x0003__x0003__x0003_Default rate_x0001_A4_x0001_E2_x0001_One region_x0001__x0003__x0003__x0003__x0003__x0003__x0003__x0003__x0002__x0003__x0003__x0003__x0001__x0003__x0003__x0003_'_x0003__x0003__x0003__x0019__x0003__x0003__x0003_Default _x0003__x0004_rate / One region_x0001__x0003__x0003__x0003__x0003__x0003__x0003__x0003__x0003__x0003__x0003__x0003__x0003__x0003__x0003__x0003__x0003__x0003__x0003__x0003__x0002__x0003__x0003__x0003_B6%_x0003__x0003__x0003_=RiskOutput(,"Region 2",1)+SUM(B5:C5)_x0014__x0003__x0003__x0003_Total_x0001_A6_x0001_B2_x0001_Region 1_x0003__x0003__x0003__x0003__x0001__x0003__x0003__x0003__x0003__x0003__x0003__x0003__x0001__x0003__x0003__x0003__x001A__x0003__x0003__x0003__x0001__x0003__x0003__x0003__x0010__x0003__x0003__x0003_Total / Region 1_x0008__x0003__x0003__x0003_Region 2_x0001__x0003__x0003__x0003__x0001__x0003_ÿÿÿÿÿÿÿÿÿÿÿÿÿÿÿÿÿÿÿÿÿÿÿÿÿÿÿÿÿÿÿÿÿÿÿÿÿÿÿÿÿÿ_x0003__x0003__x0002__x0003__x0003__x0003_E6"_x0003__x0003__x0003_=RiskOutput(,"Region 2",2)+S_x0003__x0004_UM(E5)_x0016__x0003__x0003__x0003_Total_x0001_A6_x0001_E2_x0001_One region_x0003__x0003__x0003__x0003__x0001__x0003__x0003__x0003__x0001__x0003__x0003__x0003__x0001__x0003__x0003__x0003__x001A__x0003__x0003__x0003__x0001__x0003__x0003__x0003__x0012__x0003__x0003__x0003_Total / One region_x0008__x0003__x0003__x0003_Region 2_x0002__x0003__x0003__x0003__x0001__x0003_ÿÿÿÿÿÿÿÿÿÿÿÿÿÿÿÿÿÿÿÿÿÿÿÿÿÿÿÿÿÿÿÿÿÿÿÿÿÿÿÿÿÿ_x0003__x0003_ _x0003__x0003__x0003_ProjectNPVModel_WorkingCopy.xlsx_x0006__x0003__x0003__x0003__x0015__x0003__x0003__x0003_RiskSerializationData_x0003__x0003__x0003__x0003__x0014__x0003__x0003__x0003__@RISKFitInformation_x0003__x0003__x0003__x0003__x000D__x0003__x0003__x0003_rsklibSimDa_x0006__x0007_ta_x0006__x0006__x0006__x0006__x0005__x0006__x0006__x0006_Model_x0001__x0006__x0006__x0006__x0003__x0006__x0006__x0006_C18-_x0006__x0006__x0006_=RiskOutput("NPV")+NPV(Discount_rate,C16:G16)_x0006__x0006__x0006__x0006__x0006__x0006__x0006__x0006__x0001__x0006__x0006__x0006__x0002__x0006__x0006__x0006__x0001__x0006__x0006__x0006__x0012__x0006__x0006__x0006__x0006__x0006__x0006__x0006__x0003__x0006__x0006__x0006_NPV_x0006__x0006__x0006__x0006__x0006__x0006__x0006__x0006__x0006__x0006_ÿÿÿÿÿÿÿÿÿÿÿÿÿÿÿÿÿÿÿÿÿÿÿÿÿÿÿÿÿÿÿÿÿÿÿÿÿÿÿÿÿÿ_x0006__x0006__x000B__x0006__x0006__x0006_Assumptions_x0004__x0006__x0006__x0006__x0002__x0006__x0006__x0006_B6$_x0006__x0006__x0006_=RiskTriang(-2,12,14,RiskStatic(12))!_x0006__x0006__x0006_'Maintenance Data'!_x0002__x0005_Change_in_FTEs_x0001__x0002__x0002__x0002__x0002__x0002__x0002__x0002__x0003__x0002__x0002__x0002__x0001__x0002__x0002__x0002_$_x0002__x0002__x0002_!_x0002__x0002__x0002_'Maintenance Data'!Change_in_FTEs_x0001__x0002__x0002__x0002__x0002__x0002__x0002__x0002__x0002__x0002__x0002__x0002__x0002__x0002__x0002__x0002__x0002__x0002__x0002__x0002__x0003__x0002__x0002__x0002_B13-_x0002__x0002__x0002_=RiskTriang(-0.05,0.11,0.15,RiskStatic(0.11))/_x0002__x0002__x0002_'Maintenance Data'!Estimated_inventory_decrease_x0001__x0002__x0002__x0002__x0002__x0002__x0002__x0002__x0004__x0002__x0002__x0002__x0001__x0002__x0002__x0002_-_x0002__x0002__x0002_/_x0002__x0002__x0002_'Maintenance Data'!Estimated_i_x0002__x0004_nventory_decrease_x0001__x0002__x0002__x0002__x0002__x0002__x0002__x0002__x0002__x0002__x0002__x0002__x0002__x0002__x0002__x0002__x0002__x0002__x0002__x0002__x0003__x0002__x0002__x0002_B19$_x0002__x0002__x0002_=RiskNormal(0.6,0.1,RiskStatic(0.6))(_x0002__x0002__x0002_'Maintenance Data'!Consulting_percentage_x0001__x0002__x0002__x0002__x0002__x0002__x0002__x0002__x0005__x0002__x0002__x0002__x0001__x0002__x0002__x0002_$_x0002__x0002__x0002_(_x0002__x0002__x0002_'Maintenance Data'!Consulting_percentage_x0001__x0002__x0002__x0002__x0002__x0002__x0002__x0002__x0002__x0002__x0002__x0002__x0002__x0002__x0002__x0002__x0002__x0002__x0002__x0002__x0003__x0002__x0002__x0002_B236_x0002__x0002__x0002_=RiskNormal(252349,47571,Risk_x0004__x0007_Name("Maintenance Cost"))_x0004__x0004__x0004__x0004__x0001__x0004__x0004__x0004__x0004__x0004__x0004__x0004__x0006__x0004__x0004__x0004__x0001__x0004__x0004__x0004_6_x0004__x0004__x0004__x0010__x0004__x0004__x0004_Maintenance Cost_x0004__x0004__x0004__x0004__x0004__x0004__x0004__x0004__x0004__x0004__x0004__x0004__x0004__x0004__x0004__x0004__x0004__x0004__x0004__x0004__x0010__x0004__x0004__x0004_Maintenance Data_x0004__x0004__x0004__x0004__x0016__x0004__x0004__x0004_SimulationResults.xlsx_x0001__x0004__x0004__x0004__x0006__x0004__x0004__x0004_Sheet1_x0004__x0004__x0004__x0004__x0004__x0004__x0004__x0004__x0001__x0004__x0004__x0004__x0005__x0004__x0004__x0004_Sim#1_x0004__x0004__x0004__x0004__x0004__x0004__x0008__x0004__x0004__x0004_JURP8J87_x0003__x0004__x0004__x0004__x0005__x0004__x0004__x0004__x0001__x0004__x0004_À_x0005__x0004__x0004__x0004__x0002__x0004__x0004_ _x0005__x0004__x0004__x0004__x0006__x0004__x0004__x001E__x0004__x0004__x0001__x0004__x0004_q_x0004__x0004__x0004_LRGAYNQLC2S99HBI477_x0002__x0004_NZ2IA_x0002__x0002__x0002_ÿÿÿÿ_x0002__x0002_ÿÿÿÿ_x0002__x0002_ÿÿÿÿ_x0002__x0002_ÿÿ_x0002__x0002_ÿÿ3XHHPFUGNTM3ZA82YEKEGBFF_x0002__x0002__x0002_ÿÿ_x0002__x0002_ÿÿÿÿ_x0002__x0002_ÿÿÿÿ_x0002__x0002_ÿÿÿÿ_x0002__x0002_ÿÿÿÿ_x0002__x0010_'_x0002__x0002_²_x0007__x0002__x0002__x0002__x000E__x0002__x0002__x0010__x0003__x0002__x0002__x0002__x0002__x0014__x0002__x0002_Diversification.xlsx_x0018__x0002__x0002__x0002_LRGAYNQLC2S99HBI477NZ2IA_x0001__x0002__x0002__x0002__x0002__x0006__x0002__x0002_Sheet1_x0005__x0002__x0002__x0002__x0002__x0003__x0002__x0002__x0002__x0001__x0002_A_x0002__x0002_=RiskNormal(0.05,0.01,RiskStatic(0.05),RiskCorrmat(NewMatrix1,1))_x001B__x0004__x0005__x0004__x0004_Default rate_x0001_A4_x0001_B2_x0001_Region 1_x0004__x0001__x0004__x0004__x0004__x0004__x0004__x0004__x0004__x0004__x0001__x0004__x0004__x0004_A_x0004__x0004__x0004__x0004__x0004__x0004__x0001__x0004_ÿÿÿÿ_x0005__x0004__x0004_NewMatrix1_x0004__x0004__x0004__x0001__x0004__x0004_1_x0004__x0004__x0004__x0004__x0004__x0004__x0004__x0004__x0003__x0004__x0004__x0004__x0002__x0004_A_x0004__x0004_=RiskNormal(0.05,0.01,RiskStatic(0.05),RiskCorrmat(NewMatrix1,2))_x001B__x0004__x0004_Default rate_x0001_A4_x0001_C2_x0001_Region 2_x0004__x0001__x0004__x0004__x0004__x0004__x0001__x0004__x0004__x0004__x0001__x0004__x0004__x0004_A_x0004__x0004__x0004__x0004__x0004__x0004__x0001__x0004_ÿÿÿÿ_x0005__x0004__x0004_NewMatrix1_x0004__x0004__x0004__x0001__x0004__x0004_2_x0004__x0004__x0004__x0004__x0006__x0007__x0006__x0006__x0006__x0006__x0003__x0006__x0006__x0006__x0004__x0006_'_x0006__x0006_=RiskNormal(0.05,0.01,RiskStatic(0.05))_x001D__x0006__x0006_Default rate_x0001_A4_x0001_E2_x0001_One region_x0006__x0001__x0006__x0006__x0006__x0006__x0002__x0006__x0006__x0006__x0001__x0006__x0006__x0006_'_x0006__x0006__x0006__x0006__x0006__x0006__x0001__x0006_ÿÿÿÿ_x0006__x0006__x0006__x0006__x0006__x0006__x0006__x0006__x0006__x0006__x0006__x0006__x0006__x0006__x0006__x0006__x0006__x0005__x0006__x0006__x0006__x0001__x0006_%_x0006__x0006_=RiskOutput(,"Region 2",1)+SUM(B5:C5)_x0014__x0006__x0006_Total_x0001_A6_x0001_B2_x0001_Region 1_x0006__x0006__x0006__x0006__x0006__x0001__x0006__x0006__x0006__x0006__x0006__x0006__x0006__x0006__x0001__x0006__x0006__x0006__x001A__x0006__x0006__x0006__x0001__x0006__x0006__x0006__x0006__x0008__x0006__x0006_Region 2_x0001__x0006__x0006__x0006__x0001_ÿ_x0003__x0006_ÿÿÿÿÿÿÿÿÿÿÿÿÿÿÿÿÿÿÿÿÿÿÿÿÿÿÿÿÿÿÿÿÿÿÿÿÿÿÿÿÿ_x0003_ÿÿ_x0003__x0005__x0003__x0003__x0003__x0004__x0003_"_x0003__x0003_=RiskOutput(,"Region 2",2)+SUM(E5)_x0016__x0003__x0003_Total_x0001_A6_x0001_E2_x0001_One region_x0003__x0003__x0003__x0003__x0003__x0001__x0003__x0003__x0003__x0003__x0001__x0003__x0003__x0003__x0001__x0003__x0003__x0003__x001A__x0003__x0003__x0003__x0001__x0003__x0003__x0003__x0003__x0008__x0003__x0003_Region 2_x0002__x0003__x0003__x0003__x0001_ÿÿÿÿÿÿÿÿÿÿÿÿÿÿÿÿÿÿÿÿÿÿÿÿÿÿÿÿÿÿÿÿÿÿÿÿÿÿÿÿÿÿ_x0003_ÿÿ_x0003_ _x0003__x0003_ProjectNPVModel_WorkingCopy.xlsx_x0018__x0003__x0003__x0003_3XHHPF_x0004__x0007_UGNTM3ZA82YEKEGBFF_x0006__x0004__x0004__x0004__x0004__x0015__x0004__x0004_RiskSerializationData_x0004__x0004__x0004__x0004__x0004__x0014__x0004__x0004__@RISKFitInformation_x0004__x0004__x0004__x0004__x0004__x000D__x0004__x0004_rsklibSimData_x0004__x0004__x0004__x0004__x0004__x0005__x0004__x0004_Model_x0001__x0004__x0004__x0004__x0004__x0011__x0004__x0004__x0004__x0002__x0004_-_x0004__x0004_=RiskOutput("NPV")+NPV(Discount_rate,C16:G16)_x0004__x0004__x0004__x0004__x0004__x0004__x0004__x0004__x0001__x0004__x0004__x0004__x0004__x0002__x0004__x0004__x0004__x0001__x0004__x0004__x0004__x0012__x0004__x0004__x0004__x0004__x0004__x0003__x0004__x0004_NPV_x0004__x0004__x0004__x0004__x0004__x0004__x0004__x0004_ÿÿÿÿÿÿÿÿÿÿÿÿÿÿÿÿÿÿÿÿÿÿÿÿÿÿÿÿÿÿÿÿÿÿÿ_x0002__x0006_ÿÿÿÿÿÿÿ_x0002_ÿÿ_x0002__x000B__x0002__x0002_Assumptions_x0004__x0002__x0002__x0002__x0002__x0005__x0002__x0002__x0002__x0001__x0002_$_x0002__x0002_=RiskTriang(-2,12,14,RiskStatic(12))!_x0002__x0002_'Maintenance Data'!Change_in_FTEs_x0002__x0001__x0002__x0002__x0002__x0002__x0003__x0002__x0002__x0002__x0001__x0002__x0002__x0002_$_x0002__x0002__x0002__x0002__x0002__x0002__x0001__x0002_ÿÿÿÿ_x0002__x0002__x0002__x0002__x0002__x0002__x0002__x0002__x0002__x0002__x0002__x0002__x0002__x0002__x0002__x0002__x0002__x000C__x0002__x0002__x0002__x0001__x0002_-_x0002__x0002_=RiskTriang(-0.05,0.11,0.15,RiskStatic(0.11))/_x0002__x0002_'Maintenance Data'!Estimated_i_x0002__x0003_nventory_decrease_x0002__x0001__x0002__x0002__x0002__x0002__x0004__x0002__x0002__x0002__x0001__x0002__x0002__x0002_-_x0002__x0002__x0002__x0002__x0002__x0002__x0001__x0002_ÿÿÿÿ_x0002__x0002__x0002__x0002__x0002__x0002__x0002__x0002__x0002__x0002__x0002__x0002__x0002__x0002__x0002__x0002__x0002__x0012__x0002__x0002__x0002__x0001__x0002_$_x0002__x0002_=RiskNormal(0.6,0.1,RiskStatic(0.6))(_x0002__x0002_'Maintenance Data'!Consulting_percentage_x0002__x0001__x0002__x0002__x0002__x0002__x0005__x0002__x0002__x0002__x0001__x0002__x0002__x0002_$_x0002__x0002__x0002__x0002__x0002__x0002__x0001__x0002_ÿÿÿÿ_x0002__x0002__x0002__x0002__x0002__x0002__x0002__x0002__x0002__x0002__x0002__x0002__x0002__x0002__x0002__x0002__x0002__x0016__x0002__x0002__x0002__x0001__x0002_6_x0002__x0002_=RiskNormal(252349,47571,RiskName("Ma_x0005__x0008_intenance Cost"))_x0005__x0005__x0005__x0005__x0001__x0005__x0005__x0005__x0005__x0006__x0005__x0005__x0005__x0001__x0005__x0005__x0005_6_x0005__x0005__x0005__x0010__x0005__x0005_Maintenance Cost_x0005__x0005_ÿÿÿÿ_x0005__x0005__x0005__x0005__x0005__x0005__x0005__x0005__x0005__x0005__x0005__x0005__x0005__x0005__x0005__x0005__x0005__x0010__x0005__x0005_Maintenance Data_x0005__x0005__x0005__x0005__x0005__x0016__x0005__x0005_SimulationResults.xlsx_x0005__x0005__x0005__x0005__x0001__x0005__x0005__x0005__x0005__x0006__x0005__x0005_Sheet1_x0005__x0005__x0005__x0005__x0007__x0005__x0005__x0005__x0005__x0005__x0005__x0005__x0003__x0005__x0005__x0005__x0005__x0005__x0005__x0005__x0007__x0005__x0005__x0005__x0005__x0005__x0005__x0005__x0005__x0005__x0005__x0005__x0005__x0005__x0005__x0005__x0005__x0005__x0001__x0005__x0005__x0005__x0005__x0005__x0005__x0005__x0005__x0005__x0002__x0005__x0005__x0005__x0005__x0005__x0001__x0005__x0004__x0005__x0005__x0005__x0005__x0005__x0005__x0005__x0001__x0005__x0004__x0005__x0001__x0005__x0005__x0005__x0005__x0005__x0001__x0005__x0004__x0005__x0002__x0005__x0005__x0005__x0005__x0005__x0001__x0005__x0004__x0005__x0003__x0005__x0005__x0005__x0005__x0005__x0003__x0005__x0002__x0005__x0002__x0002__x0002__x0002__x0002__x0002__x0003__x0002__x0002__x0002__x0002__x0002__x0002__x0002__x0002__x0002__x0004__x0002__x0002__x0002__x0002__x0002__x0001__x0002__x0003__x0002__x0002__x0002__x0002__x0002__x0002__x0002__x0002__x0002__x0002__x0002__x0002__x0002__x0002__x0002__x0012_'_x0002__x0002_D_x0002__x0002__x0002_ÿÿÿÿÿÿÿÿÿÿÿÿÿÿÿÿÿÿÿÿÿÿÿÿÿÿÿÿÿÿÿÿÿÿÿÿÿÿÿÿÿÿÿÿÿÿÿÿÿÿÿÿÿÿÿÿ_x0002__x0002__x0002__x0002__x0011_'_x0002__x0002__x000C__x0002__x0002__x0002__x0001__x0002__x0002__x0002__x0013_'_x0002__x0002__x0010__x0002__x0002__x0002__x0001__x0002__x0002__x0002_sÔ18_x0001__x0002__x0002_ÿÿÿÿ</t>
  </si>
  <si>
    <t>a0af6742e97805ede9505c016aba50d40|1|86832|bc3f0fca37fe9110a8b4c2efb4d5ae0c</t>
  </si>
  <si>
    <t>GF1_rK0qDwEADADDAAwjACYAOwBRAGUAZgByAH4AnQC/ALkAKgD//wAAAAAAAQQAAAAAB0dlbmVyYWwAAAABEFRvdGFsIC8gUmVnaW9uIDEBAAEBEAACAAEKU3RhdGlzdGljcwMBAQD/AQEBAQEAAQEBAAIAAQEBAQEAAQEBAAIAAYIAAhcAEFRvdGFsIC8gUmVnaW9uIDEAAC8BAgACAKUArwABAQIBmpmZmZmZqT8AAGZmZmZmZu4/AAAFAAEBAQABAQEA</t>
  </si>
  <si>
    <t>&gt;75%</t>
  </si>
  <si>
    <t>&lt;25%</t>
  </si>
  <si>
    <t>&gt;90%</t>
  </si>
  <si>
    <t>GF1_rK0qDwEADADOAAwjACYAYABpAH0AfgCKAJYAqADKAMQAKgD//wAAAAAAAQQAAAAALF8oJCogIywjIzBfKTtfKCQqICgjLCMjMCk7XygkKiAiLSI/P18pO18oQF8pAAAAAQNOUFYBAAEBEAACAAEKU3RhdGlzdGljcwMBAQD/AQEBAQEAAQEBAAIAAQEBAQEAAQEBAAIAAZoAAgoAA05QVgAALwECAAIAsAC6AAEBAgGamZmZmZmpPwAAZmZmZmZm7j8AAAUAAQEBAAEBAQA=</t>
  </si>
  <si>
    <t>Default rates</t>
  </si>
  <si>
    <t>Mean default rate</t>
  </si>
  <si>
    <t>Default std dev</t>
  </si>
  <si>
    <t>Simulation Settings</t>
  </si>
  <si>
    <t>Seed</t>
  </si>
  <si>
    <t>Update Screen</t>
  </si>
  <si>
    <t>Iterations</t>
  </si>
  <si>
    <t>Latin Hypercube</t>
  </si>
  <si>
    <t>Calculate data tables during simulation</t>
  </si>
  <si>
    <t>Macro to run before each iteration</t>
  </si>
  <si>
    <t>Macro to run after each iteration</t>
  </si>
  <si>
    <t>Macro to run after simulation</t>
  </si>
  <si>
    <t>Simulation Inputs</t>
  </si>
  <si>
    <t>Range</t>
  </si>
  <si>
    <t>Formula</t>
  </si>
  <si>
    <t>Simulation Outputs</t>
  </si>
  <si>
    <t>Name</t>
  </si>
  <si>
    <t>Model!$B$4</t>
  </si>
  <si>
    <t>RiskNormal(Mean_default_rate,Default_std_dev, RiskCorrmat(Correlation!$B$3:$C$4,1))</t>
  </si>
  <si>
    <t>Model!$C$4</t>
  </si>
  <si>
    <t>RiskNormal(Mean_default_rate,Default_std_dev, RiskCorrmat(Correlation!$B$3:$C$4,2))</t>
  </si>
  <si>
    <t>Model!$E$4</t>
  </si>
  <si>
    <t>RiskNormal(Mean_default_rate,Default_std_dev)</t>
  </si>
  <si>
    <t>Two region defaults</t>
  </si>
  <si>
    <t>One region defaults</t>
  </si>
  <si>
    <t>Inputs</t>
  </si>
  <si>
    <t>Outputs</t>
  </si>
  <si>
    <t>Model!$B$6</t>
  </si>
  <si>
    <t>Model!$E$6</t>
  </si>
  <si>
    <t>Simulation Statistics</t>
  </si>
  <si>
    <t>Output Cumulative Distributions</t>
  </si>
  <si>
    <t>Output Distributions</t>
  </si>
  <si>
    <t>Risk Tornado Diagram</t>
  </si>
  <si>
    <t>Navigation</t>
  </si>
  <si>
    <t>Risk Outputs</t>
  </si>
  <si>
    <t>Risk Output Percentiles</t>
  </si>
  <si>
    <t>Calculate Percent Rank</t>
  </si>
  <si>
    <t>Correlations</t>
  </si>
  <si>
    <t>Mean</t>
  </si>
  <si>
    <t>Median</t>
  </si>
  <si>
    <t>Mode</t>
  </si>
  <si>
    <t>Std. Deviation</t>
  </si>
  <si>
    <t>Variance</t>
  </si>
  <si>
    <t>Kurtosis</t>
  </si>
  <si>
    <t>Skewness</t>
  </si>
  <si>
    <t>Minimum</t>
  </si>
  <si>
    <t>Maximum</t>
  </si>
  <si>
    <t>Count</t>
  </si>
  <si>
    <t>Error Count</t>
  </si>
  <si>
    <t>Std. Error</t>
  </si>
  <si>
    <t>Confidence Level (95%)</t>
  </si>
  <si>
    <t>Percentiles</t>
  </si>
  <si>
    <t>Enter Value:</t>
  </si>
  <si>
    <t>% rank:</t>
  </si>
  <si>
    <t>Percent Rank</t>
  </si>
  <si>
    <t>Risk Inputs</t>
  </si>
  <si>
    <t>Select Output:</t>
  </si>
  <si>
    <t>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</si>
</sst>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;;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4">
    <xf numFmtId="0" fontId="0" fillId="0" borderId="0" xfId="0"/>
    <xf numFmtId="9" fontId="0" fillId="0" borderId="0" xfId="0" applyNumberFormat="1"/>
    <xf numFmtId="0" fontId="1" fillId="0" borderId="0" xfId="0" applyFont="1"/>
    <xf numFmtId="0" fontId="1" fillId="0" borderId="1" xfId="0" applyFont="1" applyBorder="1" applyAlignment="1">
      <alignment horizontal="center"/>
    </xf>
    <xf numFmtId="9" fontId="0" fillId="0" borderId="1" xfId="0" applyNumberFormat="1" applyBorder="1"/>
    <xf numFmtId="0" fontId="0" fillId="0" borderId="2" xfId="0" applyBorder="1"/>
    <xf numFmtId="0" fontId="1" fillId="0" borderId="3" xfId="0" applyFont="1" applyBorder="1"/>
    <xf numFmtId="0" fontId="0" fillId="0" borderId="4" xfId="0" applyBorder="1"/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/>
    <xf numFmtId="0" fontId="0" fillId="0" borderId="6" xfId="0" applyBorder="1"/>
    <xf numFmtId="0" fontId="0" fillId="0" borderId="8" xfId="0" applyBorder="1"/>
    <xf numFmtId="0" fontId="0" fillId="0" borderId="0" xfId="0" quotePrefix="1"/>
    <xf numFmtId="0" fontId="3" fillId="0" borderId="0" xfId="0" applyFont="1"/>
    <xf numFmtId="0" fontId="0" fillId="0" borderId="9" xfId="0" applyBorder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0" xfId="1"/>
    <xf numFmtId="10" fontId="0" fillId="0" borderId="11" xfId="0" applyNumberFormat="1" applyBorder="1"/>
    <xf numFmtId="10" fontId="0" fillId="0" borderId="16" xfId="0" applyNumberFormat="1" applyBorder="1"/>
    <xf numFmtId="0" fontId="0" fillId="0" borderId="12" xfId="0" applyBorder="1"/>
    <xf numFmtId="165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7" xfId="0" applyBorder="1"/>
    <xf numFmtId="0" fontId="0" fillId="0" borderId="5" xfId="0" applyBorder="1"/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0" xfId="0" applyBorder="1"/>
    <xf numFmtId="0" fontId="0" fillId="0" borderId="17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4" fontId="0" fillId="0" borderId="19" xfId="0" applyNumberFormat="1" applyBorder="1" applyAlignment="1">
      <alignment horizontal="right"/>
    </xf>
    <xf numFmtId="164" fontId="0" fillId="0" borderId="20" xfId="0" applyNumberFormat="1" applyBorder="1" applyAlignment="1">
      <alignment horizontal="right"/>
    </xf>
    <xf numFmtId="164" fontId="0" fillId="0" borderId="21" xfId="0" applyNumberFormat="1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21" xfId="0" applyBorder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Two region defaults (Model!$B$6)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1'!$J$22:$J$62</c:f>
              <c:numCache>
                <c:formatCode>General</c:formatCode>
                <c:ptCount val="41"/>
                <c:pt idx="0">
                  <c:v>5.1614918044433127</c:v>
                </c:pt>
                <c:pt idx="1">
                  <c:v>7.2913986340958727</c:v>
                </c:pt>
                <c:pt idx="2">
                  <c:v>7.7809295138987817</c:v>
                </c:pt>
                <c:pt idx="3">
                  <c:v>8.0612964372126417</c:v>
                </c:pt>
                <c:pt idx="4">
                  <c:v>8.2354286921117694</c:v>
                </c:pt>
                <c:pt idx="5">
                  <c:v>8.3960488617160927</c:v>
                </c:pt>
                <c:pt idx="6">
                  <c:v>8.5287988508693235</c:v>
                </c:pt>
                <c:pt idx="7">
                  <c:v>8.6366627901110711</c:v>
                </c:pt>
                <c:pt idx="8">
                  <c:v>8.7721732493124875</c:v>
                </c:pt>
                <c:pt idx="9">
                  <c:v>8.9332665517221752</c:v>
                </c:pt>
                <c:pt idx="10">
                  <c:v>9.0039908470832923</c:v>
                </c:pt>
                <c:pt idx="11">
                  <c:v>9.1093590729222509</c:v>
                </c:pt>
                <c:pt idx="12">
                  <c:v>9.1885302345880717</c:v>
                </c:pt>
                <c:pt idx="13">
                  <c:v>9.3053281987340419</c:v>
                </c:pt>
                <c:pt idx="14">
                  <c:v>9.4009540288600704</c:v>
                </c:pt>
                <c:pt idx="15">
                  <c:v>9.5002482759865998</c:v>
                </c:pt>
                <c:pt idx="16">
                  <c:v>9.5674228727636805</c:v>
                </c:pt>
                <c:pt idx="17">
                  <c:v>9.6829919847642074</c:v>
                </c:pt>
                <c:pt idx="18">
                  <c:v>9.8080934790953211</c:v>
                </c:pt>
                <c:pt idx="19">
                  <c:v>9.8867817673834839</c:v>
                </c:pt>
                <c:pt idx="20">
                  <c:v>9.9806383442324194</c:v>
                </c:pt>
                <c:pt idx="21">
                  <c:v>10.0767714500012</c:v>
                </c:pt>
                <c:pt idx="22">
                  <c:v>10.168114117437618</c:v>
                </c:pt>
                <c:pt idx="23">
                  <c:v>10.275972439517325</c:v>
                </c:pt>
                <c:pt idx="24">
                  <c:v>10.381899396269883</c:v>
                </c:pt>
                <c:pt idx="25">
                  <c:v>10.503538913948434</c:v>
                </c:pt>
                <c:pt idx="26">
                  <c:v>10.584831985293187</c:v>
                </c:pt>
                <c:pt idx="27">
                  <c:v>10.676620243288992</c:v>
                </c:pt>
                <c:pt idx="28">
                  <c:v>10.757601495173441</c:v>
                </c:pt>
                <c:pt idx="29">
                  <c:v>10.836256987587033</c:v>
                </c:pt>
                <c:pt idx="30">
                  <c:v>10.928760297304732</c:v>
                </c:pt>
                <c:pt idx="31">
                  <c:v>11.054740036057447</c:v>
                </c:pt>
                <c:pt idx="32">
                  <c:v>11.165538422860521</c:v>
                </c:pt>
                <c:pt idx="33">
                  <c:v>11.324016445984897</c:v>
                </c:pt>
                <c:pt idx="34">
                  <c:v>11.483568875975212</c:v>
                </c:pt>
                <c:pt idx="35">
                  <c:v>11.649705451032748</c:v>
                </c:pt>
                <c:pt idx="36">
                  <c:v>11.829438753966977</c:v>
                </c:pt>
                <c:pt idx="37">
                  <c:v>12.068583253548233</c:v>
                </c:pt>
                <c:pt idx="38">
                  <c:v>12.338542355935529</c:v>
                </c:pt>
                <c:pt idx="39">
                  <c:v>12.831003675001789</c:v>
                </c:pt>
                <c:pt idx="40">
                  <c:v>14.627592125390333</c:v>
                </c:pt>
              </c:numCache>
            </c:numRef>
          </c:xVal>
          <c:yVal>
            <c:numRef>
              <c:f>'Risk Results 1'!$I$22:$I$62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A8-4FA4-ABB4-79358BAF8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927599"/>
        <c:axId val="882931919"/>
      </c:scatterChart>
      <c:valAx>
        <c:axId val="882927599"/>
        <c:scaling>
          <c:orientation val="minMax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31919"/>
        <c:crosses val="autoZero"/>
        <c:crossBetween val="midCat"/>
      </c:valAx>
      <c:valAx>
        <c:axId val="882931919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275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One region defaults (Model!$E$6)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1'!$K$22:$K$62</c:f>
              <c:numCache>
                <c:formatCode>General</c:formatCode>
                <c:ptCount val="41"/>
                <c:pt idx="0">
                  <c:v>3.6102892781951654</c:v>
                </c:pt>
                <c:pt idx="1">
                  <c:v>6.0903120081501001</c:v>
                </c:pt>
                <c:pt idx="2">
                  <c:v>6.7279778614654902</c:v>
                </c:pt>
                <c:pt idx="3">
                  <c:v>7.1319922814675216</c:v>
                </c:pt>
                <c:pt idx="4">
                  <c:v>7.4395149551250315</c:v>
                </c:pt>
                <c:pt idx="5">
                  <c:v>7.7019743996387273</c:v>
                </c:pt>
                <c:pt idx="6">
                  <c:v>7.9266252126745993</c:v>
                </c:pt>
                <c:pt idx="7">
                  <c:v>8.1322948707682148</c:v>
                </c:pt>
                <c:pt idx="8">
                  <c:v>8.3193092883836233</c:v>
                </c:pt>
                <c:pt idx="9">
                  <c:v>8.4906847021171963</c:v>
                </c:pt>
                <c:pt idx="10">
                  <c:v>8.6510625654606823</c:v>
                </c:pt>
                <c:pt idx="11">
                  <c:v>8.805207852647424</c:v>
                </c:pt>
                <c:pt idx="12">
                  <c:v>8.9511093376411939</c:v>
                </c:pt>
                <c:pt idx="13">
                  <c:v>9.0912046994683919</c:v>
                </c:pt>
                <c:pt idx="14">
                  <c:v>9.2298857052426566</c:v>
                </c:pt>
                <c:pt idx="15">
                  <c:v>9.364516269425156</c:v>
                </c:pt>
                <c:pt idx="16">
                  <c:v>9.494126021836804</c:v>
                </c:pt>
                <c:pt idx="17">
                  <c:v>9.6243037781003355</c:v>
                </c:pt>
                <c:pt idx="18">
                  <c:v>9.7494305604983911</c:v>
                </c:pt>
                <c:pt idx="19">
                  <c:v>9.8753199262427103</c:v>
                </c:pt>
                <c:pt idx="20">
                  <c:v>9.9998664409916955</c:v>
                </c:pt>
                <c:pt idx="21">
                  <c:v>10.126818125936014</c:v>
                </c:pt>
                <c:pt idx="22">
                  <c:v>10.248825927830115</c:v>
                </c:pt>
                <c:pt idx="23">
                  <c:v>10.378379310528777</c:v>
                </c:pt>
                <c:pt idx="24">
                  <c:v>10.508542638121046</c:v>
                </c:pt>
                <c:pt idx="25">
                  <c:v>10.636044112904235</c:v>
                </c:pt>
                <c:pt idx="26">
                  <c:v>10.771004653844887</c:v>
                </c:pt>
                <c:pt idx="27">
                  <c:v>10.905186784349052</c:v>
                </c:pt>
                <c:pt idx="28">
                  <c:v>11.049067031202304</c:v>
                </c:pt>
                <c:pt idx="29">
                  <c:v>11.195604482445942</c:v>
                </c:pt>
                <c:pt idx="30">
                  <c:v>11.348785901077653</c:v>
                </c:pt>
                <c:pt idx="31">
                  <c:v>11.510810757330692</c:v>
                </c:pt>
                <c:pt idx="32">
                  <c:v>11.680746490504973</c:v>
                </c:pt>
                <c:pt idx="33">
                  <c:v>11.869248706668614</c:v>
                </c:pt>
                <c:pt idx="34">
                  <c:v>12.07160154717543</c:v>
                </c:pt>
                <c:pt idx="35">
                  <c:v>12.293866915553551</c:v>
                </c:pt>
                <c:pt idx="36">
                  <c:v>12.55970281161523</c:v>
                </c:pt>
                <c:pt idx="37">
                  <c:v>12.875111880534439</c:v>
                </c:pt>
                <c:pt idx="38">
                  <c:v>13.281378689396947</c:v>
                </c:pt>
                <c:pt idx="39">
                  <c:v>13.9064532603019</c:v>
                </c:pt>
                <c:pt idx="40">
                  <c:v>18.557337296122089</c:v>
                </c:pt>
              </c:numCache>
            </c:numRef>
          </c:xVal>
          <c:yVal>
            <c:numRef>
              <c:f>'Risk Results 1'!$I$22:$I$62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AB-4095-B041-54CFE5FB5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929039"/>
        <c:axId val="882927119"/>
      </c:scatterChart>
      <c:valAx>
        <c:axId val="882929039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27119"/>
        <c:crosses val="autoZero"/>
        <c:crossBetween val="midCat"/>
      </c:valAx>
      <c:valAx>
        <c:axId val="882927119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290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'Risk Results 1'!$AI$6</c:f>
          <c:strCache>
            <c:ptCount val="1"/>
            <c:pt idx="0">
              <c:v>Tornado Diagram for Two region defaults (Model!$B$6)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'Risk Results 1'!TornadoX</c:f>
              <c:strCache>
                <c:ptCount val="2"/>
                <c:pt idx="0">
                  <c:v>Model!$C$4</c:v>
                </c:pt>
                <c:pt idx="1">
                  <c:v>Model!$B$4</c:v>
                </c:pt>
              </c:strCache>
            </c:strRef>
          </c:cat>
          <c:val>
            <c:numRef>
              <c:f>'Risk Results 1'!TornadoY</c:f>
              <c:numCache>
                <c:formatCode>General</c:formatCode>
                <c:ptCount val="2"/>
                <c:pt idx="0">
                  <c:v>0.70628623066884699</c:v>
                </c:pt>
                <c:pt idx="1">
                  <c:v>0.7069261040132776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0-46EA-BA27-80080EC0FD5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882929519"/>
        <c:axId val="882931439"/>
      </c:barChart>
      <c:catAx>
        <c:axId val="8829295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31439"/>
        <c:crosses val="autoZero"/>
        <c:auto val="1"/>
        <c:lblAlgn val="ctr"/>
        <c:lblOffset val="100"/>
        <c:noMultiLvlLbl val="0"/>
      </c:catAx>
      <c:valAx>
        <c:axId val="882931439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929519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Two region defaults (Model!$B$6)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2'!$J$22:$J$62</c:f>
              <c:numCache>
                <c:formatCode>General</c:formatCode>
                <c:ptCount val="41"/>
                <c:pt idx="0">
                  <c:v>3.5681731838163584</c:v>
                </c:pt>
                <c:pt idx="1">
                  <c:v>6.3406330960186619</c:v>
                </c:pt>
                <c:pt idx="2">
                  <c:v>6.8364435233726377</c:v>
                </c:pt>
                <c:pt idx="3">
                  <c:v>7.3031844260829555</c:v>
                </c:pt>
                <c:pt idx="4">
                  <c:v>7.6033072083102491</c:v>
                </c:pt>
                <c:pt idx="5">
                  <c:v>7.8405945500240133</c:v>
                </c:pt>
                <c:pt idx="6">
                  <c:v>7.9764290373189342</c:v>
                </c:pt>
                <c:pt idx="7">
                  <c:v>8.2165963161590536</c:v>
                </c:pt>
                <c:pt idx="8">
                  <c:v>8.3347476626625259</c:v>
                </c:pt>
                <c:pt idx="9">
                  <c:v>8.5111985060210156</c:v>
                </c:pt>
                <c:pt idx="10">
                  <c:v>8.6736983117559401</c:v>
                </c:pt>
                <c:pt idx="11">
                  <c:v>8.8700190551702942</c:v>
                </c:pt>
                <c:pt idx="12">
                  <c:v>9.0006876617676976</c:v>
                </c:pt>
                <c:pt idx="13">
                  <c:v>9.142239756734444</c:v>
                </c:pt>
                <c:pt idx="14">
                  <c:v>9.2649354927693697</c:v>
                </c:pt>
                <c:pt idx="15">
                  <c:v>9.372629264133149</c:v>
                </c:pt>
                <c:pt idx="16">
                  <c:v>9.506104107314556</c:v>
                </c:pt>
                <c:pt idx="17">
                  <c:v>9.606493653351432</c:v>
                </c:pt>
                <c:pt idx="18">
                  <c:v>9.7527862205159863</c:v>
                </c:pt>
                <c:pt idx="19">
                  <c:v>9.8366303189600668</c:v>
                </c:pt>
                <c:pt idx="20">
                  <c:v>9.9741152883740991</c:v>
                </c:pt>
                <c:pt idx="21">
                  <c:v>10.120826706879434</c:v>
                </c:pt>
                <c:pt idx="22">
                  <c:v>10.233194116966107</c:v>
                </c:pt>
                <c:pt idx="23">
                  <c:v>10.383892309892216</c:v>
                </c:pt>
                <c:pt idx="24">
                  <c:v>10.530589304616189</c:v>
                </c:pt>
                <c:pt idx="25">
                  <c:v>10.64447446825301</c:v>
                </c:pt>
                <c:pt idx="26">
                  <c:v>10.754036822476733</c:v>
                </c:pt>
                <c:pt idx="27">
                  <c:v>10.873566487870715</c:v>
                </c:pt>
                <c:pt idx="28">
                  <c:v>11.021196297846695</c:v>
                </c:pt>
                <c:pt idx="29">
                  <c:v>11.125548876631269</c:v>
                </c:pt>
                <c:pt idx="30">
                  <c:v>11.273295221836189</c:v>
                </c:pt>
                <c:pt idx="31">
                  <c:v>11.462465592490634</c:v>
                </c:pt>
                <c:pt idx="32">
                  <c:v>11.616767002973175</c:v>
                </c:pt>
                <c:pt idx="33">
                  <c:v>11.771181540281489</c:v>
                </c:pt>
                <c:pt idx="34">
                  <c:v>12.008113145158623</c:v>
                </c:pt>
                <c:pt idx="35">
                  <c:v>12.248282894742244</c:v>
                </c:pt>
                <c:pt idx="36">
                  <c:v>12.476978164654705</c:v>
                </c:pt>
                <c:pt idx="37">
                  <c:v>12.721511372929587</c:v>
                </c:pt>
                <c:pt idx="38">
                  <c:v>13.135893033652094</c:v>
                </c:pt>
                <c:pt idx="39">
                  <c:v>13.827894182484719</c:v>
                </c:pt>
                <c:pt idx="40">
                  <c:v>16.031740825784503</c:v>
                </c:pt>
              </c:numCache>
            </c:numRef>
          </c:xVal>
          <c:yVal>
            <c:numRef>
              <c:f>'Risk Results 2'!$I$22:$I$62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C5-4A6A-99D6-4BAF47500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7226223"/>
        <c:axId val="457220943"/>
      </c:scatterChart>
      <c:valAx>
        <c:axId val="457226223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220943"/>
        <c:crosses val="autoZero"/>
        <c:crossBetween val="midCat"/>
      </c:valAx>
      <c:valAx>
        <c:axId val="45722094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2262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One region defaults (Model!$E$6)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2'!$K$22:$K$62</c:f>
              <c:numCache>
                <c:formatCode>General</c:formatCode>
                <c:ptCount val="41"/>
                <c:pt idx="0">
                  <c:v>3.2170479343910263</c:v>
                </c:pt>
                <c:pt idx="1">
                  <c:v>6.1070724978667821</c:v>
                </c:pt>
                <c:pt idx="2">
                  <c:v>6.7121750816991614</c:v>
                </c:pt>
                <c:pt idx="3">
                  <c:v>7.1260979870540204</c:v>
                </c:pt>
                <c:pt idx="4">
                  <c:v>7.4367317591739859</c:v>
                </c:pt>
                <c:pt idx="5">
                  <c:v>7.7013643598232937</c:v>
                </c:pt>
                <c:pt idx="6">
                  <c:v>7.9292451814866132</c:v>
                </c:pt>
                <c:pt idx="7">
                  <c:v>8.1326374416155236</c:v>
                </c:pt>
                <c:pt idx="8">
                  <c:v>8.3154959458690172</c:v>
                </c:pt>
                <c:pt idx="9">
                  <c:v>8.4910764073498157</c:v>
                </c:pt>
                <c:pt idx="10">
                  <c:v>8.6531322850540082</c:v>
                </c:pt>
                <c:pt idx="11">
                  <c:v>8.8047005446383722</c:v>
                </c:pt>
                <c:pt idx="12">
                  <c:v>8.9518902782646297</c:v>
                </c:pt>
                <c:pt idx="13">
                  <c:v>9.0944399853213529</c:v>
                </c:pt>
                <c:pt idx="14">
                  <c:v>9.2306170987784384</c:v>
                </c:pt>
                <c:pt idx="15">
                  <c:v>9.3638290941724858</c:v>
                </c:pt>
                <c:pt idx="16">
                  <c:v>9.4932123778601216</c:v>
                </c:pt>
                <c:pt idx="17">
                  <c:v>9.6225810096744748</c:v>
                </c:pt>
                <c:pt idx="18">
                  <c:v>9.7495426357100214</c:v>
                </c:pt>
                <c:pt idx="19">
                  <c:v>9.8728482575072434</c:v>
                </c:pt>
                <c:pt idx="20">
                  <c:v>10.001164822887031</c:v>
                </c:pt>
                <c:pt idx="21">
                  <c:v>10.126367031590732</c:v>
                </c:pt>
                <c:pt idx="22">
                  <c:v>10.250680740364633</c:v>
                </c:pt>
                <c:pt idx="23">
                  <c:v>10.378481408566012</c:v>
                </c:pt>
                <c:pt idx="24">
                  <c:v>10.505486429326595</c:v>
                </c:pt>
                <c:pt idx="25">
                  <c:v>10.634657847940243</c:v>
                </c:pt>
                <c:pt idx="26">
                  <c:v>10.769094372567297</c:v>
                </c:pt>
                <c:pt idx="27">
                  <c:v>10.904108037384853</c:v>
                </c:pt>
                <c:pt idx="28">
                  <c:v>11.047640627944869</c:v>
                </c:pt>
                <c:pt idx="29">
                  <c:v>11.195742643604767</c:v>
                </c:pt>
                <c:pt idx="30">
                  <c:v>11.346602323500512</c:v>
                </c:pt>
                <c:pt idx="31">
                  <c:v>11.505930012593625</c:v>
                </c:pt>
                <c:pt idx="32">
                  <c:v>11.680300554486832</c:v>
                </c:pt>
                <c:pt idx="33">
                  <c:v>11.863910763756946</c:v>
                </c:pt>
                <c:pt idx="34">
                  <c:v>12.073871303188492</c:v>
                </c:pt>
                <c:pt idx="35">
                  <c:v>12.298994537234616</c:v>
                </c:pt>
                <c:pt idx="36">
                  <c:v>12.554767164441374</c:v>
                </c:pt>
                <c:pt idx="37">
                  <c:v>12.878621432026971</c:v>
                </c:pt>
                <c:pt idx="38">
                  <c:v>13.277867382372088</c:v>
                </c:pt>
                <c:pt idx="39">
                  <c:v>13.897462919853691</c:v>
                </c:pt>
                <c:pt idx="40">
                  <c:v>16.266899436929478</c:v>
                </c:pt>
              </c:numCache>
            </c:numRef>
          </c:xVal>
          <c:yVal>
            <c:numRef>
              <c:f>'Risk Results 2'!$I$22:$I$62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5F-4ED4-B290-E3F8465CD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45263"/>
        <c:axId val="44246223"/>
      </c:scatterChart>
      <c:valAx>
        <c:axId val="44245263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46223"/>
        <c:crosses val="autoZero"/>
        <c:crossBetween val="midCat"/>
      </c:valAx>
      <c:valAx>
        <c:axId val="4424622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452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'Risk Results 2'!$AI$6</c:f>
          <c:strCache>
            <c:ptCount val="1"/>
            <c:pt idx="0">
              <c:v>Tornado Diagram for Two region defaults (Model!$B$6)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'Risk Results 2'!TornadoX</c:f>
              <c:strCache>
                <c:ptCount val="2"/>
                <c:pt idx="0">
                  <c:v>Model!$B$4</c:v>
                </c:pt>
                <c:pt idx="1">
                  <c:v>Model!$C$4</c:v>
                </c:pt>
              </c:strCache>
            </c:strRef>
          </c:cat>
          <c:val>
            <c:numRef>
              <c:f>'Risk Results 2'!TornadoY</c:f>
              <c:numCache>
                <c:formatCode>General</c:formatCode>
                <c:ptCount val="2"/>
                <c:pt idx="0">
                  <c:v>0.961814792169845</c:v>
                </c:pt>
                <c:pt idx="1">
                  <c:v>0.96182243158780989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5E-45A3-8DB9-32F3D4A17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457185919"/>
        <c:axId val="457193599"/>
      </c:barChart>
      <c:catAx>
        <c:axId val="457185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193599"/>
        <c:crosses val="autoZero"/>
        <c:auto val="1"/>
        <c:lblAlgn val="ctr"/>
        <c:lblOffset val="100"/>
        <c:noMultiLvlLbl val="0"/>
      </c:catAx>
      <c:valAx>
        <c:axId val="457193599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7185919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Two region defaults (Model!$B$6)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3'!$J$22:$J$62</c:f>
              <c:numCache>
                <c:formatCode>General</c:formatCode>
                <c:ptCount val="41"/>
                <c:pt idx="0">
                  <c:v>7.9681345490886368</c:v>
                </c:pt>
                <c:pt idx="1">
                  <c:v>8.9733459527164303</c:v>
                </c:pt>
                <c:pt idx="2">
                  <c:v>9.1177452961858911</c:v>
                </c:pt>
                <c:pt idx="3">
                  <c:v>9.2179508678111226</c:v>
                </c:pt>
                <c:pt idx="4">
                  <c:v>9.304300878293672</c:v>
                </c:pt>
                <c:pt idx="5">
                  <c:v>9.3615180935586775</c:v>
                </c:pt>
                <c:pt idx="6">
                  <c:v>9.4290558985822504</c:v>
                </c:pt>
                <c:pt idx="7">
                  <c:v>9.490650355795383</c:v>
                </c:pt>
                <c:pt idx="8">
                  <c:v>9.5493746382214955</c:v>
                </c:pt>
                <c:pt idx="9">
                  <c:v>9.5983108090160929</c:v>
                </c:pt>
                <c:pt idx="10">
                  <c:v>9.6367287151557903</c:v>
                </c:pt>
                <c:pt idx="11">
                  <c:v>9.6783504893887873</c:v>
                </c:pt>
                <c:pt idx="12">
                  <c:v>9.7181986924251582</c:v>
                </c:pt>
                <c:pt idx="13">
                  <c:v>9.7592496057553326</c:v>
                </c:pt>
                <c:pt idx="14">
                  <c:v>9.7984660940699015</c:v>
                </c:pt>
                <c:pt idx="15">
                  <c:v>9.8237836675926413</c:v>
                </c:pt>
                <c:pt idx="16">
                  <c:v>9.8535861836964482</c:v>
                </c:pt>
                <c:pt idx="17">
                  <c:v>9.8786833066076376</c:v>
                </c:pt>
                <c:pt idx="18">
                  <c:v>9.9144374646101809</c:v>
                </c:pt>
                <c:pt idx="19">
                  <c:v>9.9532525209401044</c:v>
                </c:pt>
                <c:pt idx="20">
                  <c:v>9.9970193110625054</c:v>
                </c:pt>
                <c:pt idx="21">
                  <c:v>10.030596879518672</c:v>
                </c:pt>
                <c:pt idx="22">
                  <c:v>10.057363402522698</c:v>
                </c:pt>
                <c:pt idx="23">
                  <c:v>10.102546257077572</c:v>
                </c:pt>
                <c:pt idx="24">
                  <c:v>10.133875873639845</c:v>
                </c:pt>
                <c:pt idx="25">
                  <c:v>10.169020334962546</c:v>
                </c:pt>
                <c:pt idx="26">
                  <c:v>10.208874842852927</c:v>
                </c:pt>
                <c:pt idx="27">
                  <c:v>10.246131243001795</c:v>
                </c:pt>
                <c:pt idx="28">
                  <c:v>10.286954795225991</c:v>
                </c:pt>
                <c:pt idx="29">
                  <c:v>10.332180662203156</c:v>
                </c:pt>
                <c:pt idx="30">
                  <c:v>10.375191370602234</c:v>
                </c:pt>
                <c:pt idx="31">
                  <c:v>10.402479598343124</c:v>
                </c:pt>
                <c:pt idx="32">
                  <c:v>10.441002685288069</c:v>
                </c:pt>
                <c:pt idx="33">
                  <c:v>10.494913762434006</c:v>
                </c:pt>
                <c:pt idx="34">
                  <c:v>10.551384768245462</c:v>
                </c:pt>
                <c:pt idx="35">
                  <c:v>10.629682232375071</c:v>
                </c:pt>
                <c:pt idx="36">
                  <c:v>10.71889454041521</c:v>
                </c:pt>
                <c:pt idx="37">
                  <c:v>10.807043542250302</c:v>
                </c:pt>
                <c:pt idx="38">
                  <c:v>10.919938453728408</c:v>
                </c:pt>
                <c:pt idx="39">
                  <c:v>11.045575441804905</c:v>
                </c:pt>
                <c:pt idx="40">
                  <c:v>11.849252395843727</c:v>
                </c:pt>
              </c:numCache>
            </c:numRef>
          </c:xVal>
          <c:yVal>
            <c:numRef>
              <c:f>'Risk Results 3'!$I$22:$I$62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AB-4EE4-9483-5FD85D8C2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44015"/>
        <c:axId val="470442575"/>
      </c:scatterChart>
      <c:valAx>
        <c:axId val="470444015"/>
        <c:scaling>
          <c:orientation val="minMax"/>
          <c:min val="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0442575"/>
        <c:crosses val="autoZero"/>
        <c:crossBetween val="midCat"/>
      </c:valAx>
      <c:valAx>
        <c:axId val="470442575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04440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One region defaults (Model!$E$6)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3'!$K$22:$K$62</c:f>
              <c:numCache>
                <c:formatCode>General</c:formatCode>
                <c:ptCount val="41"/>
                <c:pt idx="0">
                  <c:v>3.8116231006530521</c:v>
                </c:pt>
                <c:pt idx="1">
                  <c:v>6.104458072548784</c:v>
                </c:pt>
                <c:pt idx="2">
                  <c:v>6.7269069474105381</c:v>
                </c:pt>
                <c:pt idx="3">
                  <c:v>7.1299392689245389</c:v>
                </c:pt>
                <c:pt idx="4">
                  <c:v>7.4456051902091751</c:v>
                </c:pt>
                <c:pt idx="5">
                  <c:v>7.7060020077494267</c:v>
                </c:pt>
                <c:pt idx="6">
                  <c:v>7.9295434324935199</c:v>
                </c:pt>
                <c:pt idx="7">
                  <c:v>8.133145095462945</c:v>
                </c:pt>
                <c:pt idx="8">
                  <c:v>8.3188120758157851</c:v>
                </c:pt>
                <c:pt idx="9">
                  <c:v>8.4905527664002474</c:v>
                </c:pt>
                <c:pt idx="10">
                  <c:v>8.6541563046530818</c:v>
                </c:pt>
                <c:pt idx="11">
                  <c:v>8.8066303815618205</c:v>
                </c:pt>
                <c:pt idx="12">
                  <c:v>8.9533436654263401</c:v>
                </c:pt>
                <c:pt idx="13">
                  <c:v>9.0909272510948966</c:v>
                </c:pt>
                <c:pt idx="14">
                  <c:v>9.2309944628074803</c:v>
                </c:pt>
                <c:pt idx="15">
                  <c:v>9.3630972994192661</c:v>
                </c:pt>
                <c:pt idx="16">
                  <c:v>9.4936557290618531</c:v>
                </c:pt>
                <c:pt idx="17">
                  <c:v>9.6213134271334315</c:v>
                </c:pt>
                <c:pt idx="18">
                  <c:v>9.747815581103259</c:v>
                </c:pt>
                <c:pt idx="19">
                  <c:v>9.8739635453114047</c:v>
                </c:pt>
                <c:pt idx="20">
                  <c:v>9.9998977303605585</c:v>
                </c:pt>
                <c:pt idx="21">
                  <c:v>10.124541968765376</c:v>
                </c:pt>
                <c:pt idx="22">
                  <c:v>10.250358066611156</c:v>
                </c:pt>
                <c:pt idx="23">
                  <c:v>10.37725917184604</c:v>
                </c:pt>
                <c:pt idx="24">
                  <c:v>10.507231803785105</c:v>
                </c:pt>
                <c:pt idx="25">
                  <c:v>10.63564337721257</c:v>
                </c:pt>
                <c:pt idx="26">
                  <c:v>10.767937398556352</c:v>
                </c:pt>
                <c:pt idx="27">
                  <c:v>10.90752812104213</c:v>
                </c:pt>
                <c:pt idx="28">
                  <c:v>11.048428923774656</c:v>
                </c:pt>
                <c:pt idx="29">
                  <c:v>11.192659572115703</c:v>
                </c:pt>
                <c:pt idx="30">
                  <c:v>11.347736274178748</c:v>
                </c:pt>
                <c:pt idx="31">
                  <c:v>11.511967432045584</c:v>
                </c:pt>
                <c:pt idx="32">
                  <c:v>11.680876124767627</c:v>
                </c:pt>
                <c:pt idx="33">
                  <c:v>11.866051073815239</c:v>
                </c:pt>
                <c:pt idx="34">
                  <c:v>12.069207798455395</c:v>
                </c:pt>
                <c:pt idx="35">
                  <c:v>12.292419884061275</c:v>
                </c:pt>
                <c:pt idx="36">
                  <c:v>12.559532628395178</c:v>
                </c:pt>
                <c:pt idx="37">
                  <c:v>12.873860446921672</c:v>
                </c:pt>
                <c:pt idx="38">
                  <c:v>13.28897055728992</c:v>
                </c:pt>
                <c:pt idx="39">
                  <c:v>13.898848394468175</c:v>
                </c:pt>
                <c:pt idx="40">
                  <c:v>16.419537278201986</c:v>
                </c:pt>
              </c:numCache>
            </c:numRef>
          </c:xVal>
          <c:yVal>
            <c:numRef>
              <c:f>'Risk Results 3'!$I$22:$I$62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25-449E-B77F-710000D14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491887"/>
        <c:axId val="507493807"/>
      </c:scatterChart>
      <c:valAx>
        <c:axId val="507491887"/>
        <c:scaling>
          <c:orientation val="minMax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493807"/>
        <c:crosses val="autoZero"/>
        <c:crossBetween val="midCat"/>
      </c:valAx>
      <c:valAx>
        <c:axId val="507493807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4918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'Risk Results 3'!$AI$6</c:f>
          <c:strCache>
            <c:ptCount val="1"/>
            <c:pt idx="0">
              <c:v>Tornado Diagram for Two region defaults (Model!$B$6)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'Risk Results 3'!TornadoX</c:f>
              <c:strCache>
                <c:ptCount val="2"/>
                <c:pt idx="0">
                  <c:v>Model!$B$4</c:v>
                </c:pt>
                <c:pt idx="1">
                  <c:v>Model!$C$4</c:v>
                </c:pt>
              </c:strCache>
            </c:strRef>
          </c:cat>
          <c:val>
            <c:numRef>
              <c:f>'Risk Results 3'!TornadoY</c:f>
              <c:numCache>
                <c:formatCode>General</c:formatCode>
                <c:ptCount val="2"/>
                <c:pt idx="0">
                  <c:v>0.27312237638935649</c:v>
                </c:pt>
                <c:pt idx="1">
                  <c:v>0.27489115524117053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9-4973-87E8-7B802B3AD77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828019935"/>
        <c:axId val="828020895"/>
      </c:barChart>
      <c:catAx>
        <c:axId val="828019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020895"/>
        <c:crosses val="autoZero"/>
        <c:auto val="1"/>
        <c:lblAlgn val="ctr"/>
        <c:lblOffset val="100"/>
        <c:noMultiLvlLbl val="0"/>
      </c:catAx>
      <c:valAx>
        <c:axId val="828020895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01993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Distribution of Two region defaults (Model!$B$6)</cx:v>
        </cx:txData>
      </cx:tx>
    </cx:title>
    <cx:plotArea>
      <cx:plotAreaRegion>
        <cx:series layoutId="clusteredColumn" uniqueId="{27C0F112-3760-4E6E-A794-96BCCB719451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Distribution of One region defaults (Model!$E$6)</cx:v>
        </cx:txData>
      </cx:tx>
    </cx:title>
    <cx:plotArea>
      <cx:plotAreaRegion>
        <cx:series layoutId="clusteredColumn" uniqueId="{996DC88F-2D78-4667-9DDD-2AEB19BD4C13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Distribution of Two region defaults (Model!$B$6)</cx:v>
        </cx:txData>
      </cx:tx>
    </cx:title>
    <cx:plotArea>
      <cx:plotAreaRegion>
        <cx:series layoutId="clusteredColumn" uniqueId="{3C7100E3-B843-411B-A47A-01EFA02B9AA8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txData>
          <cx:v>Distribution of One region defaults (Model!$E$6)</cx:v>
        </cx:txData>
      </cx:tx>
    </cx:title>
    <cx:plotArea>
      <cx:plotAreaRegion>
        <cx:series layoutId="clusteredColumn" uniqueId="{C21AE1CD-5BA3-4668-B48E-3FC92CE21A46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>
      <cx:tx>
        <cx:txData>
          <cx:v>Distribution of Two region defaults (Model!$B$6)</cx:v>
        </cx:txData>
      </cx:tx>
    </cx:title>
    <cx:plotArea>
      <cx:plotAreaRegion>
        <cx:series layoutId="clusteredColumn" uniqueId="{06726EB4-0CDE-43A0-910E-B62E5FA5956F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txData>
          <cx:v>Distribution of One region defaults (Model!$E$6)</cx:v>
        </cx:txData>
      </cx:tx>
    </cx:title>
    <cx:plotArea>
      <cx:plotAreaRegion>
        <cx:series layoutId="clusteredColumn" uniqueId="{9AD4DC27-D771-4D63-B39B-2000CA7D06D0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3.xml"/><Relationship Id="rId4" Type="http://schemas.microsoft.com/office/2014/relationships/chartEx" Target="../charts/chartEx2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6.xml"/><Relationship Id="rId4" Type="http://schemas.microsoft.com/office/2014/relationships/chartEx" Target="../charts/chartEx4.xml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14/relationships/chartEx" Target="../charts/chartEx5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9.xml"/><Relationship Id="rId4" Type="http://schemas.microsoft.com/office/2014/relationships/chartEx" Target="../charts/chartEx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647700</xdr:colOff>
      <xdr:row>2</xdr:row>
      <xdr:rowOff>4082</xdr:rowOff>
    </xdr:from>
    <xdr:to>
      <xdr:col>21</xdr:col>
      <xdr:colOff>609599</xdr:colOff>
      <xdr:row>24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E08C3C-37F9-4F6C-AD0B-7E4BDB6C9D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647700</xdr:colOff>
      <xdr:row>25</xdr:row>
      <xdr:rowOff>77561</xdr:rowOff>
    </xdr:from>
    <xdr:to>
      <xdr:col>21</xdr:col>
      <xdr:colOff>609599</xdr:colOff>
      <xdr:row>47</xdr:row>
      <xdr:rowOff>175532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3EC059F-769A-BB54-BC07-1C6ECAE45B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598714</xdr:colOff>
      <xdr:row>2</xdr:row>
      <xdr:rowOff>4082</xdr:rowOff>
    </xdr:from>
    <xdr:to>
      <xdr:col>32</xdr:col>
      <xdr:colOff>560613</xdr:colOff>
      <xdr:row>24</xdr:row>
      <xdr:rowOff>70758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A894F794-806D-544B-AA35-8CC8705B2F9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375557"/>
              <a:ext cx="6534149" cy="40957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22</xdr:col>
      <xdr:colOff>598714</xdr:colOff>
      <xdr:row>25</xdr:row>
      <xdr:rowOff>77561</xdr:rowOff>
    </xdr:from>
    <xdr:to>
      <xdr:col>32</xdr:col>
      <xdr:colOff>560613</xdr:colOff>
      <xdr:row>47</xdr:row>
      <xdr:rowOff>175532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5A7BEF40-4032-9E08-E900-5E5D61C332E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4659086"/>
              <a:ext cx="6534149" cy="407942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33</xdr:col>
      <xdr:colOff>555171</xdr:colOff>
      <xdr:row>5</xdr:row>
      <xdr:rowOff>4082</xdr:rowOff>
    </xdr:from>
    <xdr:to>
      <xdr:col>43</xdr:col>
      <xdr:colOff>514350</xdr:colOff>
      <xdr:row>27</xdr:row>
      <xdr:rowOff>78921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F85CED7-11F9-C207-B8F8-C77139FCA5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647700</xdr:colOff>
      <xdr:row>2</xdr:row>
      <xdr:rowOff>4082</xdr:rowOff>
    </xdr:from>
    <xdr:to>
      <xdr:col>21</xdr:col>
      <xdr:colOff>609599</xdr:colOff>
      <xdr:row>24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214CA4-3332-DD9D-33ED-FCC2E8FA23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647700</xdr:colOff>
      <xdr:row>25</xdr:row>
      <xdr:rowOff>77561</xdr:rowOff>
    </xdr:from>
    <xdr:to>
      <xdr:col>21</xdr:col>
      <xdr:colOff>609599</xdr:colOff>
      <xdr:row>47</xdr:row>
      <xdr:rowOff>175532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02CABA-A5C0-E804-573B-5E378835D6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598714</xdr:colOff>
      <xdr:row>2</xdr:row>
      <xdr:rowOff>4082</xdr:rowOff>
    </xdr:from>
    <xdr:to>
      <xdr:col>32</xdr:col>
      <xdr:colOff>560613</xdr:colOff>
      <xdr:row>24</xdr:row>
      <xdr:rowOff>70758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437F6711-F536-D3B6-98F0-AE49FE9551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375557"/>
              <a:ext cx="6534149" cy="40957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22</xdr:col>
      <xdr:colOff>598714</xdr:colOff>
      <xdr:row>25</xdr:row>
      <xdr:rowOff>77561</xdr:rowOff>
    </xdr:from>
    <xdr:to>
      <xdr:col>32</xdr:col>
      <xdr:colOff>560613</xdr:colOff>
      <xdr:row>47</xdr:row>
      <xdr:rowOff>175532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1625DF73-D511-55ED-8885-0CF08A7E04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4659086"/>
              <a:ext cx="6534149" cy="407942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33</xdr:col>
      <xdr:colOff>555171</xdr:colOff>
      <xdr:row>5</xdr:row>
      <xdr:rowOff>4082</xdr:rowOff>
    </xdr:from>
    <xdr:to>
      <xdr:col>43</xdr:col>
      <xdr:colOff>514350</xdr:colOff>
      <xdr:row>27</xdr:row>
      <xdr:rowOff>78921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AA9CA86-D03B-B3D2-EC28-1AA8A96043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647700</xdr:colOff>
      <xdr:row>2</xdr:row>
      <xdr:rowOff>4082</xdr:rowOff>
    </xdr:from>
    <xdr:to>
      <xdr:col>21</xdr:col>
      <xdr:colOff>609599</xdr:colOff>
      <xdr:row>24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33143E-FFDA-AFD7-3FDC-D99A74C28E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647700</xdr:colOff>
      <xdr:row>25</xdr:row>
      <xdr:rowOff>77561</xdr:rowOff>
    </xdr:from>
    <xdr:to>
      <xdr:col>21</xdr:col>
      <xdr:colOff>609599</xdr:colOff>
      <xdr:row>47</xdr:row>
      <xdr:rowOff>175532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697C7A-C367-1989-3CB8-BF8E78A6C8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598714</xdr:colOff>
      <xdr:row>2</xdr:row>
      <xdr:rowOff>4082</xdr:rowOff>
    </xdr:from>
    <xdr:to>
      <xdr:col>32</xdr:col>
      <xdr:colOff>560613</xdr:colOff>
      <xdr:row>24</xdr:row>
      <xdr:rowOff>70758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10785F74-49AC-47A2-E78E-5FB3F4F7660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375557"/>
              <a:ext cx="6534149" cy="40957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22</xdr:col>
      <xdr:colOff>598714</xdr:colOff>
      <xdr:row>25</xdr:row>
      <xdr:rowOff>77561</xdr:rowOff>
    </xdr:from>
    <xdr:to>
      <xdr:col>32</xdr:col>
      <xdr:colOff>560613</xdr:colOff>
      <xdr:row>47</xdr:row>
      <xdr:rowOff>175532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65C7AEE2-4103-0150-E66A-3D487606AF9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43989" y="4659086"/>
              <a:ext cx="6534149" cy="407942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33</xdr:col>
      <xdr:colOff>555171</xdr:colOff>
      <xdr:row>5</xdr:row>
      <xdr:rowOff>4082</xdr:rowOff>
    </xdr:from>
    <xdr:to>
      <xdr:col>43</xdr:col>
      <xdr:colOff>514350</xdr:colOff>
      <xdr:row>27</xdr:row>
      <xdr:rowOff>78921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F6F5141-932F-D804-52A7-F1A2DB717F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\XLRisk\XLRisk.xlam" TargetMode="External"/><Relationship Id="rId1" Type="http://schemas.openxmlformats.org/officeDocument/2006/relationships/externalLinkPath" Target="file:///C:\Program%20Files\XLRisk\XLRisk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RiskCorrmat"/>
      <definedName name="RiskNormal"/>
      <definedName name="SortedTable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"/>
  <sheetViews>
    <sheetView workbookViewId="0"/>
  </sheetViews>
  <sheetFormatPr defaultRowHeight="14.6" x14ac:dyDescent="0.4"/>
  <sheetData>
    <row r="1" spans="1:4" x14ac:dyDescent="0.4">
      <c r="A1" s="14" t="s">
        <v>12</v>
      </c>
      <c r="B1" s="14" t="s">
        <v>9</v>
      </c>
      <c r="C1" s="14" t="s">
        <v>10</v>
      </c>
      <c r="D1" s="14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12"/>
  <sheetViews>
    <sheetView workbookViewId="0"/>
  </sheetViews>
  <sheetFormatPr defaultRowHeight="14.6" x14ac:dyDescent="0.4"/>
  <sheetData>
    <row r="1" spans="1:40" x14ac:dyDescent="0.4">
      <c r="A1">
        <v>2</v>
      </c>
      <c r="B1">
        <v>0</v>
      </c>
    </row>
    <row r="2" spans="1:40" x14ac:dyDescent="0.4">
      <c r="A2">
        <v>0</v>
      </c>
    </row>
    <row r="3" spans="1:40" x14ac:dyDescent="0.4">
      <c r="A3">
        <f ca="1">Model!$B$6</f>
        <v>9.4258613690268014</v>
      </c>
      <c r="B3" t="b">
        <v>1</v>
      </c>
      <c r="C3">
        <v>0</v>
      </c>
      <c r="D3">
        <v>1</v>
      </c>
      <c r="E3" t="s">
        <v>13</v>
      </c>
      <c r="F3">
        <v>1</v>
      </c>
      <c r="G3">
        <v>0</v>
      </c>
      <c r="H3">
        <v>0</v>
      </c>
      <c r="J3" t="s">
        <v>14</v>
      </c>
      <c r="K3" t="s">
        <v>15</v>
      </c>
      <c r="L3" t="s">
        <v>16</v>
      </c>
      <c r="AG3">
        <f ca="1">Model!$B$6</f>
        <v>9.4258613690268014</v>
      </c>
      <c r="AH3">
        <v>1</v>
      </c>
      <c r="AI3">
        <v>1</v>
      </c>
      <c r="AJ3" t="b">
        <v>0</v>
      </c>
      <c r="AK3" t="b">
        <v>1</v>
      </c>
      <c r="AL3">
        <v>0</v>
      </c>
      <c r="AM3" t="b">
        <v>0</v>
      </c>
      <c r="AN3" t="e">
        <f>_</f>
        <v>#NAME?</v>
      </c>
    </row>
    <row r="4" spans="1:40" x14ac:dyDescent="0.4">
      <c r="A4">
        <v>531175.4471153561</v>
      </c>
      <c r="B4" t="b">
        <v>1</v>
      </c>
      <c r="C4">
        <v>0</v>
      </c>
      <c r="D4">
        <v>1</v>
      </c>
      <c r="E4" t="s">
        <v>17</v>
      </c>
      <c r="F4">
        <v>1</v>
      </c>
      <c r="G4">
        <v>0</v>
      </c>
      <c r="H4">
        <v>0</v>
      </c>
      <c r="J4" t="s">
        <v>14</v>
      </c>
      <c r="K4" t="s">
        <v>15</v>
      </c>
      <c r="L4" t="s">
        <v>16</v>
      </c>
      <c r="AG4">
        <v>531175.4471153561</v>
      </c>
      <c r="AH4">
        <v>3</v>
      </c>
      <c r="AI4">
        <v>1</v>
      </c>
      <c r="AJ4" t="b">
        <v>0</v>
      </c>
      <c r="AK4" t="b">
        <v>1</v>
      </c>
      <c r="AL4">
        <v>0</v>
      </c>
      <c r="AM4" t="b">
        <v>0</v>
      </c>
      <c r="AN4" t="e">
        <f>_</f>
        <v>#NAME?</v>
      </c>
    </row>
    <row r="5" spans="1:40" x14ac:dyDescent="0.4">
      <c r="A5">
        <v>0</v>
      </c>
    </row>
    <row r="6" spans="1:40" x14ac:dyDescent="0.4">
      <c r="A6" t="b">
        <v>0</v>
      </c>
      <c r="B6">
        <v>14000</v>
      </c>
      <c r="C6">
        <v>6709.375</v>
      </c>
      <c r="D6">
        <v>11200</v>
      </c>
      <c r="E6">
        <v>100</v>
      </c>
    </row>
    <row r="7" spans="1:40" x14ac:dyDescent="0.4">
      <c r="A7" t="b">
        <v>0</v>
      </c>
      <c r="B7">
        <v>14000</v>
      </c>
      <c r="C7">
        <v>6709.375</v>
      </c>
      <c r="D7">
        <v>11200</v>
      </c>
      <c r="E7">
        <v>500</v>
      </c>
    </row>
    <row r="8" spans="1:40" x14ac:dyDescent="0.4">
      <c r="A8" t="b">
        <v>0</v>
      </c>
      <c r="B8">
        <v>14000</v>
      </c>
      <c r="C8">
        <v>6709</v>
      </c>
      <c r="D8">
        <v>11200</v>
      </c>
      <c r="E8">
        <v>1000</v>
      </c>
    </row>
    <row r="9" spans="1:40" x14ac:dyDescent="0.4">
      <c r="A9" t="b">
        <v>0</v>
      </c>
      <c r="B9">
        <v>14000</v>
      </c>
      <c r="C9">
        <v>6709.375</v>
      </c>
      <c r="D9">
        <v>11200</v>
      </c>
      <c r="E9">
        <v>1500</v>
      </c>
    </row>
    <row r="10" spans="1:40" x14ac:dyDescent="0.4">
      <c r="A10" t="b">
        <v>0</v>
      </c>
      <c r="B10">
        <v>14000</v>
      </c>
      <c r="C10">
        <v>6709.375</v>
      </c>
      <c r="D10">
        <v>11200</v>
      </c>
      <c r="E10">
        <v>2000</v>
      </c>
    </row>
    <row r="11" spans="1:40" x14ac:dyDescent="0.4">
      <c r="A11">
        <v>0</v>
      </c>
    </row>
    <row r="12" spans="1:40" x14ac:dyDescent="0.4">
      <c r="A12">
        <v>0</v>
      </c>
      <c r="B12" t="b">
        <v>0</v>
      </c>
      <c r="C12" t="b">
        <v>0</v>
      </c>
      <c r="D12">
        <v>10</v>
      </c>
      <c r="E12">
        <v>0.95</v>
      </c>
      <c r="F12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6"/>
  <sheetViews>
    <sheetView zoomScale="200" zoomScaleNormal="200" workbookViewId="0">
      <selection activeCell="C4" sqref="C4"/>
    </sheetView>
  </sheetViews>
  <sheetFormatPr defaultRowHeight="14.6" x14ac:dyDescent="0.4"/>
  <cols>
    <col min="1" max="1" width="19.07421875" bestFit="1" customWidth="1"/>
    <col min="5" max="5" width="13.07421875" customWidth="1"/>
  </cols>
  <sheetData>
    <row r="1" spans="1:5" x14ac:dyDescent="0.4">
      <c r="B1" s="35" t="s">
        <v>6</v>
      </c>
      <c r="C1" s="35"/>
      <c r="E1" s="3" t="s">
        <v>7</v>
      </c>
    </row>
    <row r="2" spans="1:5" ht="15" thickBot="1" x14ac:dyDescent="0.45">
      <c r="A2" s="8"/>
      <c r="B2" s="9" t="s">
        <v>0</v>
      </c>
      <c r="C2" s="9" t="s">
        <v>1</v>
      </c>
      <c r="D2" s="10"/>
      <c r="E2" s="9" t="s">
        <v>5</v>
      </c>
    </row>
    <row r="3" spans="1:5" x14ac:dyDescent="0.4">
      <c r="A3" s="2" t="s">
        <v>2</v>
      </c>
      <c r="B3" s="5">
        <v>100</v>
      </c>
      <c r="C3" s="5">
        <v>100</v>
      </c>
      <c r="E3" s="5">
        <v>200</v>
      </c>
    </row>
    <row r="4" spans="1:5" x14ac:dyDescent="0.4">
      <c r="A4" s="2" t="s">
        <v>3</v>
      </c>
      <c r="B4" s="4">
        <f ca="1">[1]!RiskNormal(Mean_default_rate,Default_std_dev, [1]!RiskCorrmat(Correlation!$B$3:$C$4,1))</f>
        <v>7.3330467667320293E-2</v>
      </c>
      <c r="C4" s="4">
        <f ca="1">[1]!RiskNormal(Mean_default_rate,Default_std_dev, [1]!RiskCorrmat(Correlation!$B$3:$C$4,2))</f>
        <v>2.0928146022947718E-2</v>
      </c>
      <c r="D4" s="1"/>
      <c r="E4" s="4">
        <f ca="1">[1]!RiskNormal(Mean_default_rate,Default_std_dev)</f>
        <v>4.6641336015434666E-2</v>
      </c>
    </row>
    <row r="5" spans="1:5" ht="15" thickBot="1" x14ac:dyDescent="0.45">
      <c r="A5" s="6" t="s">
        <v>4</v>
      </c>
      <c r="B5" s="7">
        <f ca="1">B4*B3</f>
        <v>7.3330467667320294</v>
      </c>
      <c r="C5" s="7">
        <f t="shared" ref="C5:E5" ca="1" si="0">C4*C3</f>
        <v>2.092814602294772</v>
      </c>
      <c r="D5" s="8"/>
      <c r="E5" s="7">
        <f t="shared" ca="1" si="0"/>
        <v>9.3282672030869325</v>
      </c>
    </row>
    <row r="6" spans="1:5" ht="15" thickBot="1" x14ac:dyDescent="0.45">
      <c r="A6" s="11" t="s">
        <v>8</v>
      </c>
      <c r="B6" s="36">
        <f ca="1">SUM(B5:C5)</f>
        <v>9.4258613690268014</v>
      </c>
      <c r="C6" s="37"/>
      <c r="D6" s="12"/>
      <c r="E6" s="13">
        <f ca="1">SUM(E5)</f>
        <v>9.3282672030869325</v>
      </c>
    </row>
  </sheetData>
  <mergeCells count="2">
    <mergeCell ref="B1:C1"/>
    <mergeCell ref="B6:C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BD55A-C774-4E94-982A-F3AB9B76F3D7}">
  <sheetPr codeName="Sheet4"/>
  <dimension ref="A1:B2"/>
  <sheetViews>
    <sheetView workbookViewId="0">
      <selection sqref="A1:B2"/>
    </sheetView>
  </sheetViews>
  <sheetFormatPr defaultRowHeight="14.6" x14ac:dyDescent="0.4"/>
  <cols>
    <col min="1" max="1" width="15.69140625" bestFit="1" customWidth="1"/>
  </cols>
  <sheetData>
    <row r="1" spans="1:2" x14ac:dyDescent="0.4">
      <c r="A1" t="s">
        <v>19</v>
      </c>
      <c r="B1" s="1">
        <v>0.05</v>
      </c>
    </row>
    <row r="2" spans="1:2" x14ac:dyDescent="0.4">
      <c r="A2" t="s">
        <v>20</v>
      </c>
      <c r="B2" s="1">
        <v>0.01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776D-8FEF-4085-B9CD-4EB6CD301E11}">
  <sheetPr codeName="Sheet5"/>
  <dimension ref="A1:C4"/>
  <sheetViews>
    <sheetView workbookViewId="0">
      <selection activeCell="B5" sqref="B5"/>
    </sheetView>
  </sheetViews>
  <sheetFormatPr defaultRowHeight="14.6" x14ac:dyDescent="0.4"/>
  <sheetData>
    <row r="1" spans="1:3" x14ac:dyDescent="0.4">
      <c r="B1" s="38" t="s">
        <v>18</v>
      </c>
      <c r="C1" s="38"/>
    </row>
    <row r="2" spans="1:3" x14ac:dyDescent="0.4">
      <c r="B2" t="s">
        <v>0</v>
      </c>
      <c r="C2" t="s">
        <v>1</v>
      </c>
    </row>
    <row r="3" spans="1:3" x14ac:dyDescent="0.4">
      <c r="A3" t="s">
        <v>0</v>
      </c>
      <c r="B3">
        <v>1</v>
      </c>
    </row>
    <row r="4" spans="1:3" x14ac:dyDescent="0.4">
      <c r="A4" t="s">
        <v>1</v>
      </c>
      <c r="B4">
        <v>-0.85</v>
      </c>
      <c r="C4">
        <v>1</v>
      </c>
    </row>
  </sheetData>
  <mergeCells count="1">
    <mergeCell ref="B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D474F-AC38-48B7-9492-2C86E5D0CFD5}">
  <sheetPr codeName="Sheet6"/>
  <dimension ref="A1:H12"/>
  <sheetViews>
    <sheetView workbookViewId="0">
      <selection activeCell="E5" sqref="E5"/>
    </sheetView>
  </sheetViews>
  <sheetFormatPr defaultRowHeight="14.6" x14ac:dyDescent="0.4"/>
  <cols>
    <col min="1" max="1" width="33.07421875" bestFit="1" customWidth="1"/>
    <col min="4" max="4" width="10.84375" bestFit="1" customWidth="1"/>
    <col min="5" max="5" width="76.69140625" bestFit="1" customWidth="1"/>
    <col min="7" max="7" width="15.53515625" bestFit="1" customWidth="1"/>
    <col min="8" max="8" width="17.3046875" bestFit="1" customWidth="1"/>
  </cols>
  <sheetData>
    <row r="1" spans="1:8" x14ac:dyDescent="0.4">
      <c r="A1" s="2" t="s">
        <v>21</v>
      </c>
      <c r="D1" s="2" t="s">
        <v>30</v>
      </c>
      <c r="E1" s="2"/>
      <c r="G1" s="2" t="s">
        <v>33</v>
      </c>
      <c r="H1" s="2"/>
    </row>
    <row r="2" spans="1:8" x14ac:dyDescent="0.4">
      <c r="A2" s="15" t="s">
        <v>22</v>
      </c>
      <c r="B2">
        <v>0</v>
      </c>
      <c r="D2" s="2"/>
      <c r="E2" s="2"/>
      <c r="G2" s="2"/>
      <c r="H2" s="2"/>
    </row>
    <row r="3" spans="1:8" x14ac:dyDescent="0.4">
      <c r="A3" s="15" t="s">
        <v>23</v>
      </c>
      <c r="B3" t="b">
        <v>0</v>
      </c>
      <c r="D3" s="2" t="s">
        <v>31</v>
      </c>
      <c r="E3" s="2" t="s">
        <v>32</v>
      </c>
      <c r="G3" s="2" t="s">
        <v>31</v>
      </c>
      <c r="H3" s="2" t="s">
        <v>34</v>
      </c>
    </row>
    <row r="4" spans="1:8" x14ac:dyDescent="0.4">
      <c r="A4" s="15" t="s">
        <v>24</v>
      </c>
      <c r="B4">
        <v>1000</v>
      </c>
      <c r="D4" t="s">
        <v>35</v>
      </c>
      <c r="E4" t="s">
        <v>36</v>
      </c>
      <c r="G4" t="s">
        <v>45</v>
      </c>
      <c r="H4" t="s">
        <v>41</v>
      </c>
    </row>
    <row r="5" spans="1:8" x14ac:dyDescent="0.4">
      <c r="A5" s="15" t="s">
        <v>25</v>
      </c>
      <c r="B5" t="b">
        <v>1</v>
      </c>
      <c r="D5" t="s">
        <v>37</v>
      </c>
      <c r="E5" t="s">
        <v>38</v>
      </c>
      <c r="G5" t="s">
        <v>46</v>
      </c>
      <c r="H5" t="s">
        <v>42</v>
      </c>
    </row>
    <row r="6" spans="1:8" x14ac:dyDescent="0.4">
      <c r="A6" s="15" t="s">
        <v>26</v>
      </c>
      <c r="B6" t="b">
        <v>1</v>
      </c>
      <c r="D6" t="s">
        <v>39</v>
      </c>
      <c r="E6" t="s">
        <v>40</v>
      </c>
    </row>
    <row r="7" spans="1:8" x14ac:dyDescent="0.4">
      <c r="A7" s="15"/>
    </row>
    <row r="8" spans="1:8" x14ac:dyDescent="0.4">
      <c r="A8" s="15"/>
    </row>
    <row r="9" spans="1:8" x14ac:dyDescent="0.4">
      <c r="A9" s="15"/>
    </row>
    <row r="10" spans="1:8" x14ac:dyDescent="0.4">
      <c r="A10" s="15" t="s">
        <v>27</v>
      </c>
    </row>
    <row r="11" spans="1:8" x14ac:dyDescent="0.4">
      <c r="A11" s="15" t="s">
        <v>28</v>
      </c>
    </row>
    <row r="12" spans="1:8" x14ac:dyDescent="0.4">
      <c r="A12" s="15" t="s">
        <v>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786BA-B835-427F-805E-CDBF8977BE62}">
  <dimension ref="A1:AV1003"/>
  <sheetViews>
    <sheetView topLeftCell="D1" workbookViewId="0">
      <selection activeCell="J7" sqref="J7"/>
    </sheetView>
  </sheetViews>
  <sheetFormatPr defaultRowHeight="14.6" x14ac:dyDescent="0.4"/>
  <cols>
    <col min="1" max="1" width="28.61328125" bestFit="1" customWidth="1"/>
    <col min="3" max="4" width="10.84375" customWidth="1"/>
    <col min="5" max="5" width="10.765625" customWidth="1"/>
    <col min="6" max="7" width="17.69140625" bestFit="1" customWidth="1"/>
    <col min="9" max="9" width="20.84375" bestFit="1" customWidth="1"/>
    <col min="10" max="11" width="17.69140625" bestFit="1" customWidth="1"/>
    <col min="35" max="35" width="13" bestFit="1" customWidth="1"/>
    <col min="36" max="36" width="17.69140625" bestFit="1" customWidth="1"/>
    <col min="46" max="46" width="10.84375" hidden="1" customWidth="1"/>
    <col min="47" max="48" width="17.69140625" hidden="1" customWidth="1"/>
  </cols>
  <sheetData>
    <row r="1" spans="1:48" ht="15" thickBot="1" x14ac:dyDescent="0.45">
      <c r="A1" s="2" t="s">
        <v>51</v>
      </c>
      <c r="C1" s="39" t="s">
        <v>43</v>
      </c>
      <c r="D1" s="40"/>
      <c r="E1" s="41"/>
      <c r="F1" s="39" t="s">
        <v>44</v>
      </c>
      <c r="G1" s="41"/>
      <c r="I1" s="39" t="s">
        <v>47</v>
      </c>
      <c r="J1" s="40"/>
      <c r="K1" s="41"/>
      <c r="M1" s="38" t="s">
        <v>48</v>
      </c>
      <c r="N1" s="38"/>
      <c r="O1" s="38"/>
      <c r="P1" s="38"/>
      <c r="Q1" s="38"/>
      <c r="R1" s="38"/>
      <c r="S1" s="38"/>
      <c r="T1" s="38"/>
      <c r="U1" s="38"/>
      <c r="V1" s="38"/>
      <c r="X1" s="38" t="s">
        <v>49</v>
      </c>
      <c r="Y1" s="38"/>
      <c r="Z1" s="38"/>
      <c r="AA1" s="38"/>
      <c r="AB1" s="38"/>
      <c r="AC1" s="38"/>
      <c r="AD1" s="38"/>
      <c r="AE1" s="38"/>
      <c r="AF1" s="38"/>
      <c r="AG1" s="38"/>
      <c r="AI1" s="38" t="s">
        <v>50</v>
      </c>
      <c r="AJ1" s="38"/>
      <c r="AK1" s="38"/>
      <c r="AL1" s="38"/>
      <c r="AM1" s="38"/>
      <c r="AN1" s="38"/>
      <c r="AO1" s="38"/>
      <c r="AP1" s="38"/>
      <c r="AQ1" s="38"/>
      <c r="AR1" s="38"/>
    </row>
    <row r="2" spans="1:48" ht="15" thickBot="1" x14ac:dyDescent="0.45">
      <c r="A2" s="30" t="s">
        <v>52</v>
      </c>
      <c r="B2" s="27"/>
      <c r="C2" s="43" t="s">
        <v>35</v>
      </c>
      <c r="D2" s="21" t="s">
        <v>37</v>
      </c>
      <c r="E2" s="22" t="s">
        <v>39</v>
      </c>
      <c r="F2" s="43" t="s">
        <v>45</v>
      </c>
      <c r="G2" s="22" t="s">
        <v>46</v>
      </c>
      <c r="I2" s="44"/>
      <c r="J2" s="43" t="s">
        <v>45</v>
      </c>
      <c r="K2" s="22" t="s">
        <v>46</v>
      </c>
      <c r="AT2" s="39" t="str">
        <f>"Correlations - Column "&amp;$AI$5&amp;" sorted"</f>
        <v>Correlations - Column 1 sorted</v>
      </c>
      <c r="AU2" s="40"/>
      <c r="AV2" s="41"/>
    </row>
    <row r="3" spans="1:48" ht="15" thickBot="1" x14ac:dyDescent="0.45">
      <c r="A3" s="30" t="s">
        <v>47</v>
      </c>
      <c r="B3" s="29" t="s">
        <v>24</v>
      </c>
      <c r="C3" s="17" t="s">
        <v>36</v>
      </c>
      <c r="D3" s="8" t="s">
        <v>38</v>
      </c>
      <c r="E3" s="20" t="s">
        <v>40</v>
      </c>
      <c r="F3" s="23" t="s">
        <v>41</v>
      </c>
      <c r="G3" s="24" t="s">
        <v>42</v>
      </c>
      <c r="I3" s="45"/>
      <c r="J3" s="23" t="s">
        <v>41</v>
      </c>
      <c r="K3" s="24" t="s">
        <v>42</v>
      </c>
      <c r="AI3" t="s">
        <v>74</v>
      </c>
      <c r="AJ3" s="33" t="s">
        <v>45</v>
      </c>
      <c r="AT3" s="44"/>
      <c r="AU3" s="43" t="s">
        <v>45</v>
      </c>
      <c r="AV3" s="22" t="s">
        <v>46</v>
      </c>
    </row>
    <row r="4" spans="1:48" ht="15" thickBot="1" x14ac:dyDescent="0.45">
      <c r="A4" s="30" t="s">
        <v>53</v>
      </c>
      <c r="B4" s="27">
        <v>1</v>
      </c>
      <c r="C4" s="25">
        <v>4.0206741449339535E-2</v>
      </c>
      <c r="D4" s="16">
        <v>5.7058381290413532E-2</v>
      </c>
      <c r="E4" s="18">
        <v>5.0865984146254963E-2</v>
      </c>
      <c r="F4" s="25">
        <v>9.726512273975306</v>
      </c>
      <c r="G4" s="18">
        <v>10.173196829250992</v>
      </c>
      <c r="I4" s="46" t="s">
        <v>56</v>
      </c>
      <c r="J4" s="25">
        <f>_xlfn.AGGREGATE(1,6,F$4:F$1003)</f>
        <v>10.00057757620513</v>
      </c>
      <c r="K4" s="18">
        <f>_xlfn.AGGREGATE(1,6,G$4:G$1003)</f>
        <v>10.002460620049881</v>
      </c>
      <c r="AI4" t="s">
        <v>75</v>
      </c>
      <c r="AJ4" t="str">
        <f>HLOOKUP($AJ$3,$AU$3:$AV$4,2,0)</f>
        <v>Two region defaults</v>
      </c>
      <c r="AT4" s="45" t="s">
        <v>73</v>
      </c>
      <c r="AU4" s="23" t="s">
        <v>41</v>
      </c>
      <c r="AV4" s="24" t="s">
        <v>42</v>
      </c>
    </row>
    <row r="5" spans="1:48" x14ac:dyDescent="0.4">
      <c r="A5" s="30" t="s">
        <v>54</v>
      </c>
      <c r="B5" s="28">
        <v>2</v>
      </c>
      <c r="C5" s="26">
        <v>4.1703396230352588E-2</v>
      </c>
      <c r="D5" s="42">
        <v>6.0065594147447388E-2</v>
      </c>
      <c r="E5" s="19">
        <v>6.6452626966337427E-2</v>
      </c>
      <c r="F5" s="26">
        <v>10.176899037779998</v>
      </c>
      <c r="G5" s="19">
        <v>13.290525393267485</v>
      </c>
      <c r="I5" s="47" t="s">
        <v>57</v>
      </c>
      <c r="J5" s="26">
        <f>_xlfn.AGGREGATE(12,6,F$4:F$1003)</f>
        <v>9.9806383442324194</v>
      </c>
      <c r="K5" s="19">
        <f>_xlfn.AGGREGATE(12,6,G$4:G$1003)</f>
        <v>9.9998664409916955</v>
      </c>
      <c r="AI5" s="34">
        <f>MATCH($AJ$3,$AU$3:$AV$3,0)</f>
        <v>1</v>
      </c>
      <c r="AT5" s="27" t="str">
        <f t="array" ref="AT5:AV7">[1]!SortedTable($I$73:$K$75,$AI$5+1,1,1)</f>
        <v>Model!$E$4</v>
      </c>
      <c r="AU5" s="25" t="str">
        <v/>
      </c>
      <c r="AV5" s="18">
        <v>0.999999999999999</v>
      </c>
    </row>
    <row r="6" spans="1:48" x14ac:dyDescent="0.4">
      <c r="A6" s="30" t="s">
        <v>55</v>
      </c>
      <c r="B6" s="28">
        <v>3</v>
      </c>
      <c r="C6" s="26">
        <v>4.6880322352981778E-2</v>
      </c>
      <c r="D6" s="42">
        <v>7.8113637483042925E-2</v>
      </c>
      <c r="E6" s="19">
        <v>4.9436337635641099E-2</v>
      </c>
      <c r="F6" s="26">
        <v>12.49939598360247</v>
      </c>
      <c r="G6" s="19">
        <v>9.8872675271282198</v>
      </c>
      <c r="I6" s="47" t="s">
        <v>58</v>
      </c>
      <c r="J6" s="26" t="e">
        <f>_xlfn.AGGREGATE(13,6,F$4:F$1003)</f>
        <v>#N/A</v>
      </c>
      <c r="K6" s="19" t="e">
        <f>_xlfn.AGGREGATE(13,6,G$4:G$1003)</f>
        <v>#N/A</v>
      </c>
      <c r="AI6" t="str">
        <f>"Tornado Diagram for "&amp;$AJ$4&amp;" ("&amp;$AJ$3&amp;")"</f>
        <v>Tornado Diagram for Two region defaults (Model!$B$6)</v>
      </c>
      <c r="AT6" s="28" t="str">
        <v>Model!$C$4</v>
      </c>
      <c r="AU6" s="26">
        <v>0.70628623066884699</v>
      </c>
      <c r="AV6" s="19" t="str">
        <v/>
      </c>
    </row>
    <row r="7" spans="1:48" ht="15" thickBot="1" x14ac:dyDescent="0.45">
      <c r="A7" s="30" t="s">
        <v>48</v>
      </c>
      <c r="B7" s="28">
        <v>4</v>
      </c>
      <c r="C7" s="26">
        <v>5.1817225143994387E-2</v>
      </c>
      <c r="D7" s="42">
        <v>4.7044682942498139E-2</v>
      </c>
      <c r="E7" s="19">
        <v>7.2061723015107562E-2</v>
      </c>
      <c r="F7" s="26">
        <v>9.8861908086492534</v>
      </c>
      <c r="G7" s="19">
        <v>14.412344603021513</v>
      </c>
      <c r="I7" s="47" t="s">
        <v>59</v>
      </c>
      <c r="J7" s="26">
        <f>_xlfn.AGGREGATE(7,6,F$4:F$1003)</f>
        <v>1.4140209779041109</v>
      </c>
      <c r="K7" s="19">
        <f>_xlfn.AGGREGATE(7,6,G$4:G$1003)</f>
        <v>2.0054731347520924</v>
      </c>
      <c r="AI7" t="str">
        <f ca="1">CELL("filename", A1)</f>
        <v>https://1sfu-my.sharepoint.com/personal/mjbrydon_sfu_ca/Documents/Tutorials/BasicAnalytics/MonteCarlo/XLRisk/source/[Diversification.xlsx]Risk Results 1</v>
      </c>
      <c r="AT7" s="29" t="str">
        <v>Model!$B$4</v>
      </c>
      <c r="AU7" s="17">
        <v>0.7069261040132776</v>
      </c>
      <c r="AV7" s="20" t="str">
        <v/>
      </c>
    </row>
    <row r="8" spans="1:48" x14ac:dyDescent="0.4">
      <c r="A8" s="30" t="s">
        <v>49</v>
      </c>
      <c r="B8" s="28">
        <v>5</v>
      </c>
      <c r="C8" s="26">
        <v>4.397070935221066E-2</v>
      </c>
      <c r="D8" s="42">
        <v>5.7492859083960624E-2</v>
      </c>
      <c r="E8" s="19">
        <v>4.2019561356887482E-2</v>
      </c>
      <c r="F8" s="26">
        <v>10.146356843617129</v>
      </c>
      <c r="G8" s="19">
        <v>8.4039122713774965</v>
      </c>
      <c r="I8" s="47" t="s">
        <v>60</v>
      </c>
      <c r="J8" s="26">
        <f>_xlfn.AGGREGATE(10,6,F$4:F$1003)</f>
        <v>1.9994553259528982</v>
      </c>
      <c r="K8" s="19">
        <f>_xlfn.AGGREGATE(10,6,G$4:G$1003)</f>
        <v>4.0219224942123839</v>
      </c>
      <c r="AI8" t="str">
        <f ca="1">"'"&amp;MID($AI$7,FIND("]",$AI$7)+1,31)&amp;"'!"</f>
        <v>'Risk Results 1'!</v>
      </c>
    </row>
    <row r="9" spans="1:48" x14ac:dyDescent="0.4">
      <c r="A9" s="30" t="s">
        <v>50</v>
      </c>
      <c r="B9" s="28">
        <v>6</v>
      </c>
      <c r="C9" s="26">
        <v>4.8354584235473057E-2</v>
      </c>
      <c r="D9" s="42">
        <v>6.341925186736827E-2</v>
      </c>
      <c r="E9" s="19">
        <v>5.2476884990686944E-2</v>
      </c>
      <c r="F9" s="26">
        <v>11.177383610284132</v>
      </c>
      <c r="G9" s="19">
        <v>10.495376998137388</v>
      </c>
      <c r="I9" s="47" t="s">
        <v>61</v>
      </c>
      <c r="J9" s="26">
        <f>KURT(F$4:F$1003)</f>
        <v>-9.1907616558515315E-2</v>
      </c>
      <c r="K9" s="19">
        <f>KURT(G$4:G$1003)</f>
        <v>0.13102579524764968</v>
      </c>
      <c r="AI9" t="str">
        <f ca="1">$AI$8&amp;ADDRESS(5+COUNTBLANK(OFFSET($AT$5:$AT$7,0,$AI$5)),46)&amp;":$AT$7"</f>
        <v>'Risk Results 1'!$AT$6:$AT$7</v>
      </c>
    </row>
    <row r="10" spans="1:48" x14ac:dyDescent="0.4">
      <c r="B10" s="28">
        <v>7</v>
      </c>
      <c r="C10" s="26">
        <v>3.8267552035919472E-2</v>
      </c>
      <c r="D10" s="42">
        <v>4.8961192791477766E-2</v>
      </c>
      <c r="E10" s="19">
        <v>5.7589039012997355E-2</v>
      </c>
      <c r="F10" s="26">
        <v>8.7228744827397229</v>
      </c>
      <c r="G10" s="19">
        <v>11.517807802599471</v>
      </c>
      <c r="I10" s="47" t="s">
        <v>62</v>
      </c>
      <c r="J10" s="26">
        <f>SKEW(F$4:F$1003)</f>
        <v>4.7087067650542387E-2</v>
      </c>
      <c r="K10" s="19">
        <f>SKEW(G$4:G$1003)</f>
        <v>4.2690028874883081E-2</v>
      </c>
    </row>
    <row r="11" spans="1:48" x14ac:dyDescent="0.4">
      <c r="B11" s="28">
        <v>8</v>
      </c>
      <c r="C11" s="26">
        <v>5.867293087828717E-2</v>
      </c>
      <c r="D11" s="42">
        <v>3.7131218088252274E-2</v>
      </c>
      <c r="E11" s="19">
        <v>4.1965833477956314E-2</v>
      </c>
      <c r="F11" s="26">
        <v>9.5804148966539451</v>
      </c>
      <c r="G11" s="19">
        <v>8.3931666955912636</v>
      </c>
      <c r="I11" s="47" t="s">
        <v>63</v>
      </c>
      <c r="J11" s="26">
        <f>_xlfn.AGGREGATE(5,6,F$4:F$1003)</f>
        <v>5.1614918044433127</v>
      </c>
      <c r="K11" s="19">
        <f>_xlfn.AGGREGATE(5,6,G$4:G$1003)</f>
        <v>3.6102892781951654</v>
      </c>
    </row>
    <row r="12" spans="1:48" x14ac:dyDescent="0.4">
      <c r="B12" s="28">
        <v>9</v>
      </c>
      <c r="C12" s="26">
        <v>5.2648731009565047E-2</v>
      </c>
      <c r="D12" s="42">
        <v>4.4155862441973351E-2</v>
      </c>
      <c r="E12" s="19">
        <v>5.8737566079265842E-2</v>
      </c>
      <c r="F12" s="26">
        <v>9.6804593451538405</v>
      </c>
      <c r="G12" s="19">
        <v>11.747513215853168</v>
      </c>
      <c r="I12" s="47" t="s">
        <v>64</v>
      </c>
      <c r="J12" s="26">
        <f>_xlfn.AGGREGATE(4,6,F$4:F$1003)</f>
        <v>14.627592125390333</v>
      </c>
      <c r="K12" s="19">
        <f>_xlfn.AGGREGATE(4,6,G$4:G$1003)</f>
        <v>18.557337296122089</v>
      </c>
    </row>
    <row r="13" spans="1:48" x14ac:dyDescent="0.4">
      <c r="B13" s="28">
        <v>10</v>
      </c>
      <c r="C13" s="26">
        <v>4.4345710258069763E-2</v>
      </c>
      <c r="D13" s="42">
        <v>5.5227953226190701E-2</v>
      </c>
      <c r="E13" s="19">
        <v>4.8463959411093285E-2</v>
      </c>
      <c r="F13" s="26">
        <v>9.9573663484260457</v>
      </c>
      <c r="G13" s="19">
        <v>9.692791882218657</v>
      </c>
      <c r="I13" s="47" t="s">
        <v>31</v>
      </c>
      <c r="J13" s="26">
        <f>J12-J11</f>
        <v>9.4661003209470209</v>
      </c>
      <c r="K13" s="19">
        <f>K12-K11</f>
        <v>14.947048017926925</v>
      </c>
    </row>
    <row r="14" spans="1:48" x14ac:dyDescent="0.4">
      <c r="B14" s="28">
        <v>11</v>
      </c>
      <c r="C14" s="26">
        <v>5.1739113714462645E-2</v>
      </c>
      <c r="D14" s="42">
        <v>5.4111930838441361E-2</v>
      </c>
      <c r="E14" s="19">
        <v>3.9885270369075201E-2</v>
      </c>
      <c r="F14" s="26">
        <v>10.5851044552904</v>
      </c>
      <c r="G14" s="19">
        <v>7.9770540738150402</v>
      </c>
      <c r="I14" s="47" t="s">
        <v>65</v>
      </c>
      <c r="J14" s="26">
        <f>COUNT(F$4:F$1003)</f>
        <v>1000</v>
      </c>
      <c r="K14" s="19">
        <f>COUNT(G$4:G$1003)</f>
        <v>1000</v>
      </c>
    </row>
    <row r="15" spans="1:48" x14ac:dyDescent="0.4">
      <c r="B15" s="28">
        <v>12</v>
      </c>
      <c r="C15" s="26">
        <v>5.4813114299637582E-2</v>
      </c>
      <c r="D15" s="42">
        <v>3.6350506950469319E-2</v>
      </c>
      <c r="E15" s="19">
        <v>5.8124766399988828E-2</v>
      </c>
      <c r="F15" s="26">
        <v>9.1163621250106885</v>
      </c>
      <c r="G15" s="19">
        <v>11.624953279997765</v>
      </c>
      <c r="I15" s="47" t="s">
        <v>66</v>
      </c>
      <c r="J15" s="26">
        <f t="array" ref="J15">COUNT(IF(ISERROR(F$4:F$1003), 1, ""))</f>
        <v>0</v>
      </c>
      <c r="K15" s="19">
        <f>COUNT(IF(ISERROR(G$4:G$1003), 1, ""))</f>
        <v>0</v>
      </c>
    </row>
    <row r="16" spans="1:48" x14ac:dyDescent="0.4">
      <c r="B16" s="28">
        <v>13</v>
      </c>
      <c r="C16" s="26">
        <v>3.1824892079792277E-2</v>
      </c>
      <c r="D16" s="42">
        <v>5.1986277724479266E-2</v>
      </c>
      <c r="E16" s="19">
        <v>4.6860297310791936E-2</v>
      </c>
      <c r="F16" s="26">
        <v>8.381116980427155</v>
      </c>
      <c r="G16" s="19">
        <v>9.3720594621583864</v>
      </c>
      <c r="I16" s="47" t="s">
        <v>67</v>
      </c>
      <c r="J16" s="26">
        <f>J7/SQRT(J14)</f>
        <v>4.4715269494356155E-2</v>
      </c>
      <c r="K16" s="19">
        <f>K7/SQRT(K14)</f>
        <v>6.3418628920943923E-2</v>
      </c>
    </row>
    <row r="17" spans="2:11" ht="15" thickBot="1" x14ac:dyDescent="0.45">
      <c r="B17" s="28">
        <v>14</v>
      </c>
      <c r="C17" s="26">
        <v>6.2169308327784875E-2</v>
      </c>
      <c r="D17" s="42">
        <v>4.4940433884039746E-2</v>
      </c>
      <c r="E17" s="19">
        <v>4.9656926301131991E-2</v>
      </c>
      <c r="F17" s="26">
        <v>10.710974221182461</v>
      </c>
      <c r="G17" s="19">
        <v>9.9313852602263974</v>
      </c>
      <c r="I17" s="48" t="s">
        <v>68</v>
      </c>
      <c r="J17" s="17">
        <f>_xlfn.CONFIDENCE.T(5%,J7,J14)</f>
        <v>8.7746627274531405E-2</v>
      </c>
      <c r="K17" s="20">
        <f>_xlfn.CONFIDENCE.T(5%,K7,K14)</f>
        <v>0.12444900493980597</v>
      </c>
    </row>
    <row r="18" spans="2:11" ht="15" thickBot="1" x14ac:dyDescent="0.45">
      <c r="B18" s="28">
        <v>15</v>
      </c>
      <c r="C18" s="26">
        <v>5.0410682947060116E-2</v>
      </c>
      <c r="D18" s="42">
        <v>4.0577502526574986E-2</v>
      </c>
      <c r="E18" s="19">
        <v>4.7516840275111202E-2</v>
      </c>
      <c r="F18" s="26">
        <v>9.0988185473635106</v>
      </c>
      <c r="G18" s="19">
        <v>9.503368055022241</v>
      </c>
    </row>
    <row r="19" spans="2:11" ht="15" thickBot="1" x14ac:dyDescent="0.45">
      <c r="B19" s="28">
        <v>16</v>
      </c>
      <c r="C19" s="26">
        <v>4.5547344951708257E-2</v>
      </c>
      <c r="D19" s="42">
        <v>5.0710943108860776E-2</v>
      </c>
      <c r="E19" s="19">
        <v>6.6624935416478334E-2</v>
      </c>
      <c r="F19" s="26">
        <v>9.6258288060569033</v>
      </c>
      <c r="G19" s="19">
        <v>13.324987083295667</v>
      </c>
      <c r="I19" s="39" t="s">
        <v>69</v>
      </c>
      <c r="J19" s="40"/>
      <c r="K19" s="41"/>
    </row>
    <row r="20" spans="2:11" x14ac:dyDescent="0.4">
      <c r="B20" s="28">
        <v>17</v>
      </c>
      <c r="C20" s="26">
        <v>4.4136516879598214E-2</v>
      </c>
      <c r="D20" s="42">
        <v>5.8232918394273948E-2</v>
      </c>
      <c r="E20" s="19">
        <v>4.7231388849389669E-2</v>
      </c>
      <c r="F20" s="26">
        <v>10.236943527387215</v>
      </c>
      <c r="G20" s="19">
        <v>9.4462777698779341</v>
      </c>
      <c r="I20" s="44"/>
      <c r="J20" s="43" t="s">
        <v>45</v>
      </c>
      <c r="K20" s="22" t="s">
        <v>46</v>
      </c>
    </row>
    <row r="21" spans="2:11" ht="15" thickBot="1" x14ac:dyDescent="0.45">
      <c r="B21" s="28">
        <v>18</v>
      </c>
      <c r="C21" s="26">
        <v>4.1875576886271325E-2</v>
      </c>
      <c r="D21" s="42">
        <v>5.9217265147692391E-2</v>
      </c>
      <c r="E21" s="19">
        <v>3.4364196148850751E-2</v>
      </c>
      <c r="F21" s="26">
        <v>10.109284203396371</v>
      </c>
      <c r="G21" s="19">
        <v>6.8728392297701504</v>
      </c>
      <c r="I21" s="45"/>
      <c r="J21" s="23" t="s">
        <v>41</v>
      </c>
      <c r="K21" s="24" t="s">
        <v>42</v>
      </c>
    </row>
    <row r="22" spans="2:11" x14ac:dyDescent="0.4">
      <c r="B22" s="28">
        <v>19</v>
      </c>
      <c r="C22" s="26">
        <v>5.3814734749555899E-2</v>
      </c>
      <c r="D22" s="42">
        <v>5.0948095242776589E-2</v>
      </c>
      <c r="E22" s="19">
        <v>5.6974776502357695E-2</v>
      </c>
      <c r="F22" s="26">
        <v>10.476282999233248</v>
      </c>
      <c r="G22" s="19">
        <v>11.394955300471539</v>
      </c>
      <c r="I22" s="49">
        <v>0</v>
      </c>
      <c r="J22" s="25">
        <f>_xlfn.AGGREGATE(16,6,F$4:F$1003,$I22)</f>
        <v>5.1614918044433127</v>
      </c>
      <c r="K22" s="18">
        <f t="shared" ref="K22:K62" si="0">_xlfn.AGGREGATE(16,6,G$4:G$1003,$I22)</f>
        <v>3.6102892781951654</v>
      </c>
    </row>
    <row r="23" spans="2:11" x14ac:dyDescent="0.4">
      <c r="B23" s="28">
        <v>20</v>
      </c>
      <c r="C23" s="26">
        <v>3.7656212527812691E-2</v>
      </c>
      <c r="D23" s="42">
        <v>5.9474928996060467E-2</v>
      </c>
      <c r="E23" s="19">
        <v>5.5210965147460281E-2</v>
      </c>
      <c r="F23" s="26">
        <v>9.7131141523873161</v>
      </c>
      <c r="G23" s="19">
        <v>11.042193029492056</v>
      </c>
      <c r="I23" s="50">
        <v>2.5000000000000001E-2</v>
      </c>
      <c r="J23" s="26">
        <f t="shared" ref="J23:J62" si="1">_xlfn.AGGREGATE(16,6,F$4:F$1003,$I23)</f>
        <v>7.2913986340958727</v>
      </c>
      <c r="K23" s="19">
        <f t="shared" si="0"/>
        <v>6.0903120081501001</v>
      </c>
    </row>
    <row r="24" spans="2:11" x14ac:dyDescent="0.4">
      <c r="B24" s="28">
        <v>21</v>
      </c>
      <c r="C24" s="26">
        <v>4.1322678287689894E-2</v>
      </c>
      <c r="D24" s="42">
        <v>4.9806887859120109E-2</v>
      </c>
      <c r="E24" s="19">
        <v>6.0862597589103215E-2</v>
      </c>
      <c r="F24" s="26">
        <v>9.1129566146809999</v>
      </c>
      <c r="G24" s="19">
        <v>12.172519517820643</v>
      </c>
      <c r="I24" s="50">
        <v>0.05</v>
      </c>
      <c r="J24" s="26">
        <f t="shared" si="1"/>
        <v>7.7809295138987817</v>
      </c>
      <c r="K24" s="19">
        <f t="shared" si="0"/>
        <v>6.7279778614654902</v>
      </c>
    </row>
    <row r="25" spans="2:11" x14ac:dyDescent="0.4">
      <c r="B25" s="28">
        <v>22</v>
      </c>
      <c r="C25" s="26">
        <v>5.636073323618216E-2</v>
      </c>
      <c r="D25" s="42">
        <v>4.3247157278537701E-2</v>
      </c>
      <c r="E25" s="19">
        <v>5.9471824937263384E-2</v>
      </c>
      <c r="F25" s="26">
        <v>9.9607890514719877</v>
      </c>
      <c r="G25" s="19">
        <v>11.894364987452677</v>
      </c>
      <c r="I25" s="50">
        <v>7.4999999999999997E-2</v>
      </c>
      <c r="J25" s="26">
        <f t="shared" si="1"/>
        <v>8.0612964372126417</v>
      </c>
      <c r="K25" s="19">
        <f t="shared" si="0"/>
        <v>7.1319922814675216</v>
      </c>
    </row>
    <row r="26" spans="2:11" x14ac:dyDescent="0.4">
      <c r="B26" s="28">
        <v>23</v>
      </c>
      <c r="C26" s="26">
        <v>7.5083059263426982E-2</v>
      </c>
      <c r="D26" s="42">
        <v>5.3551112560117901E-2</v>
      </c>
      <c r="E26" s="19">
        <v>5.6178052645967619E-2</v>
      </c>
      <c r="F26" s="26">
        <v>12.863417182354489</v>
      </c>
      <c r="G26" s="19">
        <v>11.235610529193524</v>
      </c>
      <c r="I26" s="50">
        <v>0.1</v>
      </c>
      <c r="J26" s="26">
        <f t="shared" si="1"/>
        <v>8.2354286921117694</v>
      </c>
      <c r="K26" s="19">
        <f t="shared" si="0"/>
        <v>7.4395149551250315</v>
      </c>
    </row>
    <row r="27" spans="2:11" x14ac:dyDescent="0.4">
      <c r="B27" s="28">
        <v>24</v>
      </c>
      <c r="C27" s="26">
        <v>5.0188658034518156E-2</v>
      </c>
      <c r="D27" s="42">
        <v>5.6591363665998061E-2</v>
      </c>
      <c r="E27" s="19">
        <v>4.6963954954673343E-2</v>
      </c>
      <c r="F27" s="26">
        <v>10.67800217005162</v>
      </c>
      <c r="G27" s="19">
        <v>9.3927909909346692</v>
      </c>
      <c r="I27" s="50">
        <v>0.125</v>
      </c>
      <c r="J27" s="26">
        <f t="shared" si="1"/>
        <v>8.3960488617160927</v>
      </c>
      <c r="K27" s="19">
        <f t="shared" si="0"/>
        <v>7.7019743996387273</v>
      </c>
    </row>
    <row r="28" spans="2:11" x14ac:dyDescent="0.4">
      <c r="B28" s="28">
        <v>25</v>
      </c>
      <c r="C28" s="26">
        <v>4.8772020023725361E-2</v>
      </c>
      <c r="D28" s="42">
        <v>6.5649289151272452E-2</v>
      </c>
      <c r="E28" s="19">
        <v>4.8730647505291179E-2</v>
      </c>
      <c r="F28" s="26">
        <v>11.442130917499782</v>
      </c>
      <c r="G28" s="19">
        <v>9.7461295010582365</v>
      </c>
      <c r="I28" s="50">
        <v>0.15</v>
      </c>
      <c r="J28" s="26">
        <f t="shared" si="1"/>
        <v>8.5287988508693235</v>
      </c>
      <c r="K28" s="19">
        <f t="shared" si="0"/>
        <v>7.9266252126745993</v>
      </c>
    </row>
    <row r="29" spans="2:11" x14ac:dyDescent="0.4">
      <c r="B29" s="28">
        <v>26</v>
      </c>
      <c r="C29" s="26">
        <v>5.9186010942618078E-2</v>
      </c>
      <c r="D29" s="42">
        <v>5.1432531536020863E-2</v>
      </c>
      <c r="E29" s="19">
        <v>3.7713383930483714E-2</v>
      </c>
      <c r="F29" s="26">
        <v>11.061854247863895</v>
      </c>
      <c r="G29" s="19">
        <v>7.5426767860967425</v>
      </c>
      <c r="I29" s="50">
        <v>0.17499999999999999</v>
      </c>
      <c r="J29" s="26">
        <f t="shared" si="1"/>
        <v>8.6366627901110711</v>
      </c>
      <c r="K29" s="19">
        <f t="shared" si="0"/>
        <v>8.1322948707682148</v>
      </c>
    </row>
    <row r="30" spans="2:11" x14ac:dyDescent="0.4">
      <c r="B30" s="28">
        <v>27</v>
      </c>
      <c r="C30" s="26">
        <v>6.865320592098717E-2</v>
      </c>
      <c r="D30" s="42">
        <v>5.4553738739458783E-2</v>
      </c>
      <c r="E30" s="19">
        <v>5.4642976772024517E-2</v>
      </c>
      <c r="F30" s="26">
        <v>12.320694466044596</v>
      </c>
      <c r="G30" s="19">
        <v>10.928595354404903</v>
      </c>
      <c r="I30" s="50">
        <v>0.2</v>
      </c>
      <c r="J30" s="26">
        <f t="shared" si="1"/>
        <v>8.7721732493124875</v>
      </c>
      <c r="K30" s="19">
        <f t="shared" si="0"/>
        <v>8.3193092883836233</v>
      </c>
    </row>
    <row r="31" spans="2:11" x14ac:dyDescent="0.4">
      <c r="B31" s="28">
        <v>28</v>
      </c>
      <c r="C31" s="26">
        <v>4.5217518739803286E-2</v>
      </c>
      <c r="D31" s="42">
        <v>6.0865033360486064E-2</v>
      </c>
      <c r="E31" s="19">
        <v>6.1096701867001696E-2</v>
      </c>
      <c r="F31" s="26">
        <v>10.608255210028934</v>
      </c>
      <c r="G31" s="19">
        <v>12.219340373400339</v>
      </c>
      <c r="I31" s="50">
        <v>0.22500000000000001</v>
      </c>
      <c r="J31" s="26">
        <f t="shared" si="1"/>
        <v>8.9332665517221752</v>
      </c>
      <c r="K31" s="19">
        <f t="shared" si="0"/>
        <v>8.4906847021171963</v>
      </c>
    </row>
    <row r="32" spans="2:11" x14ac:dyDescent="0.4">
      <c r="B32" s="28">
        <v>29</v>
      </c>
      <c r="C32" s="26">
        <v>5.7637994273586068E-2</v>
      </c>
      <c r="D32" s="42">
        <v>3.1367992416688986E-2</v>
      </c>
      <c r="E32" s="19">
        <v>5.8167040413051076E-2</v>
      </c>
      <c r="F32" s="26">
        <v>8.9005986690275058</v>
      </c>
      <c r="G32" s="19">
        <v>11.633408082610215</v>
      </c>
      <c r="I32" s="50">
        <v>0.25</v>
      </c>
      <c r="J32" s="26">
        <f t="shared" si="1"/>
        <v>9.0039908470832923</v>
      </c>
      <c r="K32" s="19">
        <f t="shared" si="0"/>
        <v>8.6510625654606823</v>
      </c>
    </row>
    <row r="33" spans="2:11" x14ac:dyDescent="0.4">
      <c r="B33" s="28">
        <v>30</v>
      </c>
      <c r="C33" s="26">
        <v>4.2784270922996234E-2</v>
      </c>
      <c r="D33" s="42">
        <v>5.26787189131755E-2</v>
      </c>
      <c r="E33" s="19">
        <v>4.2049780250040782E-2</v>
      </c>
      <c r="F33" s="26">
        <v>9.5462989836171737</v>
      </c>
      <c r="G33" s="19">
        <v>8.4099560500081569</v>
      </c>
      <c r="I33" s="50">
        <v>0.27500000000000002</v>
      </c>
      <c r="J33" s="26">
        <f t="shared" si="1"/>
        <v>9.1093590729222509</v>
      </c>
      <c r="K33" s="19">
        <f t="shared" si="0"/>
        <v>8.805207852647424</v>
      </c>
    </row>
    <row r="34" spans="2:11" x14ac:dyDescent="0.4">
      <c r="B34" s="28">
        <v>31</v>
      </c>
      <c r="C34" s="26">
        <v>5.543678468339161E-2</v>
      </c>
      <c r="D34" s="42">
        <v>2.3389395002996759E-2</v>
      </c>
      <c r="E34" s="19">
        <v>3.9479939663786282E-2</v>
      </c>
      <c r="F34" s="26">
        <v>7.8826179686388365</v>
      </c>
      <c r="G34" s="19">
        <v>7.8959879327572562</v>
      </c>
      <c r="I34" s="50">
        <v>0.3</v>
      </c>
      <c r="J34" s="26">
        <f t="shared" si="1"/>
        <v>9.1885302345880717</v>
      </c>
      <c r="K34" s="19">
        <f t="shared" si="0"/>
        <v>8.9511093376411939</v>
      </c>
    </row>
    <row r="35" spans="2:11" x14ac:dyDescent="0.4">
      <c r="B35" s="28">
        <v>32</v>
      </c>
      <c r="C35" s="26">
        <v>5.8247446037540562E-2</v>
      </c>
      <c r="D35" s="42">
        <v>3.6066813037529691E-2</v>
      </c>
      <c r="E35" s="19">
        <v>5.1396997611538563E-2</v>
      </c>
      <c r="F35" s="26">
        <v>9.431425907507025</v>
      </c>
      <c r="G35" s="19">
        <v>10.279399522307713</v>
      </c>
      <c r="I35" s="50">
        <v>0.32500000000000001</v>
      </c>
      <c r="J35" s="26">
        <f t="shared" si="1"/>
        <v>9.3053281987340419</v>
      </c>
      <c r="K35" s="19">
        <f t="shared" si="0"/>
        <v>9.0912046994683919</v>
      </c>
    </row>
    <row r="36" spans="2:11" x14ac:dyDescent="0.4">
      <c r="B36" s="28">
        <v>33</v>
      </c>
      <c r="C36" s="26">
        <v>5.2389492429295942E-2</v>
      </c>
      <c r="D36" s="42">
        <v>3.9535029669005829E-2</v>
      </c>
      <c r="E36" s="19">
        <v>5.3849577784824104E-2</v>
      </c>
      <c r="F36" s="26">
        <v>9.1924522098301775</v>
      </c>
      <c r="G36" s="19">
        <v>10.76991555696482</v>
      </c>
      <c r="I36" s="50">
        <v>0.35</v>
      </c>
      <c r="J36" s="26">
        <f t="shared" si="1"/>
        <v>9.4009540288600704</v>
      </c>
      <c r="K36" s="19">
        <f t="shared" si="0"/>
        <v>9.2298857052426566</v>
      </c>
    </row>
    <row r="37" spans="2:11" x14ac:dyDescent="0.4">
      <c r="B37" s="28">
        <v>34</v>
      </c>
      <c r="C37" s="26">
        <v>5.196580586995312E-2</v>
      </c>
      <c r="D37" s="42">
        <v>5.6632051379403775E-2</v>
      </c>
      <c r="E37" s="19">
        <v>4.5729440086476669E-2</v>
      </c>
      <c r="F37" s="26">
        <v>10.859785724935691</v>
      </c>
      <c r="G37" s="19">
        <v>9.1458880172953343</v>
      </c>
      <c r="I37" s="50">
        <v>0.375</v>
      </c>
      <c r="J37" s="26">
        <f t="shared" si="1"/>
        <v>9.5002482759865998</v>
      </c>
      <c r="K37" s="19">
        <f t="shared" si="0"/>
        <v>9.364516269425156</v>
      </c>
    </row>
    <row r="38" spans="2:11" x14ac:dyDescent="0.4">
      <c r="B38" s="28">
        <v>35</v>
      </c>
      <c r="C38" s="26">
        <v>4.8602036955216726E-2</v>
      </c>
      <c r="D38" s="42">
        <v>4.2647875545892118E-2</v>
      </c>
      <c r="E38" s="19">
        <v>2.8748981025208654E-2</v>
      </c>
      <c r="F38" s="26">
        <v>9.1249912501108845</v>
      </c>
      <c r="G38" s="19">
        <v>5.7497962050417311</v>
      </c>
      <c r="I38" s="50">
        <v>0.4</v>
      </c>
      <c r="J38" s="26">
        <f t="shared" si="1"/>
        <v>9.5674228727636805</v>
      </c>
      <c r="K38" s="19">
        <f t="shared" si="0"/>
        <v>9.494126021836804</v>
      </c>
    </row>
    <row r="39" spans="2:11" x14ac:dyDescent="0.4">
      <c r="B39" s="28">
        <v>36</v>
      </c>
      <c r="C39" s="26">
        <v>4.0903154285624271E-2</v>
      </c>
      <c r="D39" s="42">
        <v>3.79084701021319E-2</v>
      </c>
      <c r="E39" s="19">
        <v>4.989170407009804E-2</v>
      </c>
      <c r="F39" s="26">
        <v>7.8811624387756165</v>
      </c>
      <c r="G39" s="19">
        <v>9.9783408140196084</v>
      </c>
      <c r="I39" s="50">
        <v>0.42499999999999999</v>
      </c>
      <c r="J39" s="26">
        <f t="shared" si="1"/>
        <v>9.6829919847642074</v>
      </c>
      <c r="K39" s="19">
        <f t="shared" si="0"/>
        <v>9.6243037781003355</v>
      </c>
    </row>
    <row r="40" spans="2:11" x14ac:dyDescent="0.4">
      <c r="B40" s="28">
        <v>37</v>
      </c>
      <c r="C40" s="26">
        <v>5.8457634260961663E-2</v>
      </c>
      <c r="D40" s="42">
        <v>3.8759069511659569E-2</v>
      </c>
      <c r="E40" s="19">
        <v>5.0303429332114458E-2</v>
      </c>
      <c r="F40" s="26">
        <v>9.7216703772621234</v>
      </c>
      <c r="G40" s="19">
        <v>10.060685866422892</v>
      </c>
      <c r="I40" s="50">
        <v>0.45</v>
      </c>
      <c r="J40" s="26">
        <f t="shared" si="1"/>
        <v>9.8080934790953211</v>
      </c>
      <c r="K40" s="19">
        <f t="shared" si="0"/>
        <v>9.7494305604983911</v>
      </c>
    </row>
    <row r="41" spans="2:11" x14ac:dyDescent="0.4">
      <c r="B41" s="28">
        <v>38</v>
      </c>
      <c r="C41" s="26">
        <v>5.1252070366077665E-2</v>
      </c>
      <c r="D41" s="42">
        <v>4.0446244719853398E-2</v>
      </c>
      <c r="E41" s="19">
        <v>5.035317122479057E-2</v>
      </c>
      <c r="F41" s="26">
        <v>9.1698315085931057</v>
      </c>
      <c r="G41" s="19">
        <v>10.070634244958114</v>
      </c>
      <c r="I41" s="50">
        <v>0.47499999999999998</v>
      </c>
      <c r="J41" s="26">
        <f t="shared" si="1"/>
        <v>9.8867817673834839</v>
      </c>
      <c r="K41" s="19">
        <f t="shared" si="0"/>
        <v>9.8753199262427103</v>
      </c>
    </row>
    <row r="42" spans="2:11" x14ac:dyDescent="0.4">
      <c r="B42" s="28">
        <v>39</v>
      </c>
      <c r="C42" s="26">
        <v>4.7701502871396337E-2</v>
      </c>
      <c r="D42" s="42">
        <v>5.7099704241600942E-2</v>
      </c>
      <c r="E42" s="19">
        <v>7.1906503093941768E-2</v>
      </c>
      <c r="F42" s="26">
        <v>10.480120711299728</v>
      </c>
      <c r="G42" s="19">
        <v>14.381300618788353</v>
      </c>
      <c r="I42" s="50">
        <v>0.5</v>
      </c>
      <c r="J42" s="26">
        <f t="shared" si="1"/>
        <v>9.9806383442324194</v>
      </c>
      <c r="K42" s="19">
        <f t="shared" si="0"/>
        <v>9.9998664409916955</v>
      </c>
    </row>
    <row r="43" spans="2:11" x14ac:dyDescent="0.4">
      <c r="B43" s="28">
        <v>40</v>
      </c>
      <c r="C43" s="26">
        <v>4.531947367697424E-2</v>
      </c>
      <c r="D43" s="42">
        <v>4.4431878218480624E-2</v>
      </c>
      <c r="E43" s="19">
        <v>5.1286100751274245E-2</v>
      </c>
      <c r="F43" s="26">
        <v>8.9751351895454867</v>
      </c>
      <c r="G43" s="19">
        <v>10.257220150254849</v>
      </c>
      <c r="I43" s="50">
        <v>0.52500000000000002</v>
      </c>
      <c r="J43" s="26">
        <f t="shared" si="1"/>
        <v>10.0767714500012</v>
      </c>
      <c r="K43" s="19">
        <f t="shared" si="0"/>
        <v>10.126818125936014</v>
      </c>
    </row>
    <row r="44" spans="2:11" x14ac:dyDescent="0.4">
      <c r="B44" s="28">
        <v>41</v>
      </c>
      <c r="C44" s="26">
        <v>5.9620414061120883E-2</v>
      </c>
      <c r="D44" s="42">
        <v>6.755700932554641E-2</v>
      </c>
      <c r="E44" s="19">
        <v>6.5374900224025659E-2</v>
      </c>
      <c r="F44" s="26">
        <v>12.717742338666728</v>
      </c>
      <c r="G44" s="19">
        <v>13.074980044805132</v>
      </c>
      <c r="I44" s="50">
        <v>0.55000000000000004</v>
      </c>
      <c r="J44" s="26">
        <f t="shared" si="1"/>
        <v>10.168114117437618</v>
      </c>
      <c r="K44" s="19">
        <f t="shared" si="0"/>
        <v>10.248825927830115</v>
      </c>
    </row>
    <row r="45" spans="2:11" x14ac:dyDescent="0.4">
      <c r="B45" s="28">
        <v>42</v>
      </c>
      <c r="C45" s="26">
        <v>5.6657327488005116E-2</v>
      </c>
      <c r="D45" s="42">
        <v>4.913426576458426E-2</v>
      </c>
      <c r="E45" s="19">
        <v>4.6532317168904561E-2</v>
      </c>
      <c r="F45" s="26">
        <v>10.579159325258939</v>
      </c>
      <c r="G45" s="19">
        <v>9.3064634337809125</v>
      </c>
      <c r="I45" s="50">
        <v>0.57499999999999996</v>
      </c>
      <c r="J45" s="26">
        <f t="shared" si="1"/>
        <v>10.275972439517325</v>
      </c>
      <c r="K45" s="19">
        <f t="shared" si="0"/>
        <v>10.378379310528777</v>
      </c>
    </row>
    <row r="46" spans="2:11" x14ac:dyDescent="0.4">
      <c r="B46" s="28">
        <v>43</v>
      </c>
      <c r="C46" s="26">
        <v>4.2728797305366877E-2</v>
      </c>
      <c r="D46" s="42">
        <v>6.4725363142501852E-2</v>
      </c>
      <c r="E46" s="19">
        <v>4.8923849309417185E-2</v>
      </c>
      <c r="F46" s="26">
        <v>10.745416044786872</v>
      </c>
      <c r="G46" s="19">
        <v>9.7847698618834364</v>
      </c>
      <c r="I46" s="50">
        <v>0.6</v>
      </c>
      <c r="J46" s="26">
        <f t="shared" si="1"/>
        <v>10.381899396269883</v>
      </c>
      <c r="K46" s="19">
        <f t="shared" si="0"/>
        <v>10.508542638121046</v>
      </c>
    </row>
    <row r="47" spans="2:11" x14ac:dyDescent="0.4">
      <c r="B47" s="28">
        <v>44</v>
      </c>
      <c r="C47" s="26">
        <v>4.9915440207993586E-2</v>
      </c>
      <c r="D47" s="42">
        <v>6.172991838825706E-2</v>
      </c>
      <c r="E47" s="19">
        <v>4.7190257103896287E-2</v>
      </c>
      <c r="F47" s="26">
        <v>11.164535859625065</v>
      </c>
      <c r="G47" s="19">
        <v>9.4380514207792565</v>
      </c>
      <c r="I47" s="50">
        <v>0.625</v>
      </c>
      <c r="J47" s="26">
        <f t="shared" si="1"/>
        <v>10.503538913948434</v>
      </c>
      <c r="K47" s="19">
        <f t="shared" si="0"/>
        <v>10.636044112904235</v>
      </c>
    </row>
    <row r="48" spans="2:11" x14ac:dyDescent="0.4">
      <c r="B48" s="28">
        <v>45</v>
      </c>
      <c r="C48" s="26">
        <v>4.6191317407380965E-2</v>
      </c>
      <c r="D48" s="42">
        <v>2.9362126430446028E-2</v>
      </c>
      <c r="E48" s="19">
        <v>5.6015601975567646E-2</v>
      </c>
      <c r="F48" s="26">
        <v>7.5553443837826988</v>
      </c>
      <c r="G48" s="19">
        <v>11.20312039511353</v>
      </c>
      <c r="I48" s="50">
        <v>0.65</v>
      </c>
      <c r="J48" s="26">
        <f t="shared" si="1"/>
        <v>10.584831985293187</v>
      </c>
      <c r="K48" s="19">
        <f t="shared" si="0"/>
        <v>10.771004653844887</v>
      </c>
    </row>
    <row r="49" spans="2:11" x14ac:dyDescent="0.4">
      <c r="B49" s="28">
        <v>46</v>
      </c>
      <c r="C49" s="26">
        <v>6.4474745215845952E-2</v>
      </c>
      <c r="D49" s="42">
        <v>5.7926646174943655E-2</v>
      </c>
      <c r="E49" s="19">
        <v>4.9116193836249634E-2</v>
      </c>
      <c r="F49" s="26">
        <v>12.240139139078961</v>
      </c>
      <c r="G49" s="19">
        <v>9.8232387672499275</v>
      </c>
      <c r="I49" s="50">
        <v>0.67500000000000004</v>
      </c>
      <c r="J49" s="26">
        <f t="shared" si="1"/>
        <v>10.676620243288992</v>
      </c>
      <c r="K49" s="19">
        <f t="shared" si="0"/>
        <v>10.905186784349052</v>
      </c>
    </row>
    <row r="50" spans="2:11" x14ac:dyDescent="0.4">
      <c r="B50" s="28">
        <v>47</v>
      </c>
      <c r="C50" s="26">
        <v>5.4500114023465641E-2</v>
      </c>
      <c r="D50" s="42">
        <v>4.1505215818027963E-2</v>
      </c>
      <c r="E50" s="19">
        <v>4.9764897664168861E-2</v>
      </c>
      <c r="F50" s="26">
        <v>9.6005329841493605</v>
      </c>
      <c r="G50" s="19">
        <v>9.9529795328337727</v>
      </c>
      <c r="I50" s="50">
        <v>0.7</v>
      </c>
      <c r="J50" s="26">
        <f t="shared" si="1"/>
        <v>10.757601495173441</v>
      </c>
      <c r="K50" s="19">
        <f t="shared" si="0"/>
        <v>11.049067031202304</v>
      </c>
    </row>
    <row r="51" spans="2:11" x14ac:dyDescent="0.4">
      <c r="B51" s="28">
        <v>48</v>
      </c>
      <c r="C51" s="26">
        <v>4.2116508042449291E-2</v>
      </c>
      <c r="D51" s="42">
        <v>5.259025854203752E-2</v>
      </c>
      <c r="E51" s="19">
        <v>5.460784581151603E-2</v>
      </c>
      <c r="F51" s="26">
        <v>9.4706766584486815</v>
      </c>
      <c r="G51" s="19">
        <v>10.921569162303205</v>
      </c>
      <c r="I51" s="50">
        <v>0.72499999999999998</v>
      </c>
      <c r="J51" s="26">
        <f t="shared" si="1"/>
        <v>10.836256987587033</v>
      </c>
      <c r="K51" s="19">
        <f t="shared" si="0"/>
        <v>11.195604482445942</v>
      </c>
    </row>
    <row r="52" spans="2:11" x14ac:dyDescent="0.4">
      <c r="B52" s="28">
        <v>49</v>
      </c>
      <c r="C52" s="26">
        <v>6.102962256305506E-2</v>
      </c>
      <c r="D52" s="42">
        <v>4.46297174901302E-2</v>
      </c>
      <c r="E52" s="19">
        <v>6.4010975031393025E-2</v>
      </c>
      <c r="F52" s="26">
        <v>10.565934005318526</v>
      </c>
      <c r="G52" s="19">
        <v>12.802195006278605</v>
      </c>
      <c r="I52" s="50">
        <v>0.75</v>
      </c>
      <c r="J52" s="26">
        <f t="shared" si="1"/>
        <v>10.928760297304732</v>
      </c>
      <c r="K52" s="19">
        <f t="shared" si="0"/>
        <v>11.348785901077653</v>
      </c>
    </row>
    <row r="53" spans="2:11" x14ac:dyDescent="0.4">
      <c r="B53" s="28">
        <v>50</v>
      </c>
      <c r="C53" s="26">
        <v>4.5241642838932582E-2</v>
      </c>
      <c r="D53" s="42">
        <v>4.621726011836827E-2</v>
      </c>
      <c r="E53" s="19">
        <v>4.1647789305680069E-2</v>
      </c>
      <c r="F53" s="26">
        <v>9.1458902957300854</v>
      </c>
      <c r="G53" s="19">
        <v>8.3295578611360135</v>
      </c>
      <c r="I53" s="50">
        <v>0.77500000000000002</v>
      </c>
      <c r="J53" s="26">
        <f t="shared" si="1"/>
        <v>11.054740036057447</v>
      </c>
      <c r="K53" s="19">
        <f t="shared" si="0"/>
        <v>11.510810757330692</v>
      </c>
    </row>
    <row r="54" spans="2:11" x14ac:dyDescent="0.4">
      <c r="B54" s="28">
        <v>51</v>
      </c>
      <c r="C54" s="26">
        <v>5.9813047420494501E-2</v>
      </c>
      <c r="D54" s="42">
        <v>6.1269096220773644E-2</v>
      </c>
      <c r="E54" s="19">
        <v>5.0539804761217756E-2</v>
      </c>
      <c r="F54" s="26">
        <v>12.108214364126814</v>
      </c>
      <c r="G54" s="19">
        <v>10.107960952243552</v>
      </c>
      <c r="I54" s="50">
        <v>0.8</v>
      </c>
      <c r="J54" s="26">
        <f t="shared" si="1"/>
        <v>11.165538422860521</v>
      </c>
      <c r="K54" s="19">
        <f t="shared" si="0"/>
        <v>11.680746490504973</v>
      </c>
    </row>
    <row r="55" spans="2:11" x14ac:dyDescent="0.4">
      <c r="B55" s="28">
        <v>52</v>
      </c>
      <c r="C55" s="26">
        <v>6.2359050911042602E-2</v>
      </c>
      <c r="D55" s="42">
        <v>4.4387755490394191E-2</v>
      </c>
      <c r="E55" s="19">
        <v>4.0032021234178893E-2</v>
      </c>
      <c r="F55" s="26">
        <v>10.674680640143679</v>
      </c>
      <c r="G55" s="19">
        <v>8.0064042468357783</v>
      </c>
      <c r="I55" s="50">
        <v>0.82499999999999996</v>
      </c>
      <c r="J55" s="26">
        <f t="shared" si="1"/>
        <v>11.324016445984897</v>
      </c>
      <c r="K55" s="19">
        <f t="shared" si="0"/>
        <v>11.869248706668614</v>
      </c>
    </row>
    <row r="56" spans="2:11" x14ac:dyDescent="0.4">
      <c r="B56" s="28">
        <v>53</v>
      </c>
      <c r="C56" s="26">
        <v>4.4088832291551736E-2</v>
      </c>
      <c r="D56" s="42">
        <v>4.0365788249532457E-2</v>
      </c>
      <c r="E56" s="19">
        <v>3.8802269412672057E-2</v>
      </c>
      <c r="F56" s="26">
        <v>8.4454620541084182</v>
      </c>
      <c r="G56" s="19">
        <v>7.7604538825344109</v>
      </c>
      <c r="I56" s="50">
        <v>0.85</v>
      </c>
      <c r="J56" s="26">
        <f t="shared" si="1"/>
        <v>11.483568875975212</v>
      </c>
      <c r="K56" s="19">
        <f t="shared" si="0"/>
        <v>12.07160154717543</v>
      </c>
    </row>
    <row r="57" spans="2:11" x14ac:dyDescent="0.4">
      <c r="B57" s="28">
        <v>54</v>
      </c>
      <c r="C57" s="26">
        <v>6.4785545461204269E-2</v>
      </c>
      <c r="D57" s="42">
        <v>4.7731309010785095E-2</v>
      </c>
      <c r="E57" s="19">
        <v>6.2646071191957614E-2</v>
      </c>
      <c r="F57" s="26">
        <v>11.251685447198938</v>
      </c>
      <c r="G57" s="19">
        <v>12.529214238391523</v>
      </c>
      <c r="I57" s="50">
        <v>0.875</v>
      </c>
      <c r="J57" s="26">
        <f t="shared" si="1"/>
        <v>11.649705451032748</v>
      </c>
      <c r="K57" s="19">
        <f t="shared" si="0"/>
        <v>12.293866915553551</v>
      </c>
    </row>
    <row r="58" spans="2:11" x14ac:dyDescent="0.4">
      <c r="B58" s="28">
        <v>55</v>
      </c>
      <c r="C58" s="26">
        <v>3.8359962437171054E-2</v>
      </c>
      <c r="D58" s="42">
        <v>4.4317912098943812E-2</v>
      </c>
      <c r="E58" s="19">
        <v>6.0811950015252338E-2</v>
      </c>
      <c r="F58" s="26">
        <v>8.2677874536114864</v>
      </c>
      <c r="G58" s="19">
        <v>12.162390003050467</v>
      </c>
      <c r="I58" s="50">
        <v>0.9</v>
      </c>
      <c r="J58" s="26">
        <f t="shared" si="1"/>
        <v>11.829438753966977</v>
      </c>
      <c r="K58" s="19">
        <f t="shared" si="0"/>
        <v>12.55970281161523</v>
      </c>
    </row>
    <row r="59" spans="2:11" x14ac:dyDescent="0.4">
      <c r="B59" s="28">
        <v>56</v>
      </c>
      <c r="C59" s="26">
        <v>4.6608474081812956E-2</v>
      </c>
      <c r="D59" s="42">
        <v>5.7765134736539922E-2</v>
      </c>
      <c r="E59" s="19">
        <v>3.6959790183340953E-2</v>
      </c>
      <c r="F59" s="26">
        <v>10.437360881835287</v>
      </c>
      <c r="G59" s="19">
        <v>7.391958036668191</v>
      </c>
      <c r="I59" s="50">
        <v>0.92500000000000004</v>
      </c>
      <c r="J59" s="26">
        <f t="shared" si="1"/>
        <v>12.068583253548233</v>
      </c>
      <c r="K59" s="19">
        <f t="shared" si="0"/>
        <v>12.875111880534439</v>
      </c>
    </row>
    <row r="60" spans="2:11" x14ac:dyDescent="0.4">
      <c r="B60" s="28">
        <v>57</v>
      </c>
      <c r="C60" s="26">
        <v>6.154821400140114E-2</v>
      </c>
      <c r="D60" s="42">
        <v>4.2452137810983351E-2</v>
      </c>
      <c r="E60" s="19">
        <v>5.4541963647489131E-2</v>
      </c>
      <c r="F60" s="26">
        <v>10.400035181238449</v>
      </c>
      <c r="G60" s="19">
        <v>10.908392729497827</v>
      </c>
      <c r="I60" s="50">
        <v>0.95</v>
      </c>
      <c r="J60" s="26">
        <f t="shared" si="1"/>
        <v>12.338542355935529</v>
      </c>
      <c r="K60" s="19">
        <f t="shared" si="0"/>
        <v>13.281378689396947</v>
      </c>
    </row>
    <row r="61" spans="2:11" x14ac:dyDescent="0.4">
      <c r="B61" s="28">
        <v>58</v>
      </c>
      <c r="C61" s="26">
        <v>5.9895672315695425E-2</v>
      </c>
      <c r="D61" s="42">
        <v>5.281705897704591E-2</v>
      </c>
      <c r="E61" s="19">
        <v>5.5180858447941281E-2</v>
      </c>
      <c r="F61" s="26">
        <v>11.271273129274133</v>
      </c>
      <c r="G61" s="19">
        <v>11.036171689588256</v>
      </c>
      <c r="I61" s="50">
        <v>0.97499999999999998</v>
      </c>
      <c r="J61" s="26">
        <f t="shared" si="1"/>
        <v>12.831003675001789</v>
      </c>
      <c r="K61" s="19">
        <f t="shared" si="0"/>
        <v>13.9064532603019</v>
      </c>
    </row>
    <row r="62" spans="2:11" ht="15" thickBot="1" x14ac:dyDescent="0.45">
      <c r="B62" s="28">
        <v>59</v>
      </c>
      <c r="C62" s="26">
        <v>4.3283222247620622E-2</v>
      </c>
      <c r="D62" s="42">
        <v>5.6415640019830106E-2</v>
      </c>
      <c r="E62" s="19">
        <v>4.7786685444673169E-2</v>
      </c>
      <c r="F62" s="26">
        <v>9.9698862267450732</v>
      </c>
      <c r="G62" s="19">
        <v>9.5573370889346343</v>
      </c>
      <c r="I62" s="51">
        <v>1</v>
      </c>
      <c r="J62" s="17">
        <f t="shared" si="1"/>
        <v>14.627592125390333</v>
      </c>
      <c r="K62" s="20">
        <f t="shared" si="0"/>
        <v>18.557337296122089</v>
      </c>
    </row>
    <row r="63" spans="2:11" ht="15" thickBot="1" x14ac:dyDescent="0.45">
      <c r="B63" s="28">
        <v>60</v>
      </c>
      <c r="C63" s="26">
        <v>5.6734718632780137E-2</v>
      </c>
      <c r="D63" s="42">
        <v>5.1127867222471667E-2</v>
      </c>
      <c r="E63" s="19">
        <v>3.9938662258095226E-2</v>
      </c>
      <c r="F63" s="26">
        <v>10.78625858552518</v>
      </c>
      <c r="G63" s="19">
        <v>7.9877324516190455</v>
      </c>
    </row>
    <row r="64" spans="2:11" ht="15" thickBot="1" x14ac:dyDescent="0.45">
      <c r="B64" s="28">
        <v>61</v>
      </c>
      <c r="C64" s="26">
        <v>5.6583779246458292E-2</v>
      </c>
      <c r="D64" s="42">
        <v>5.8011679709818395E-2</v>
      </c>
      <c r="E64" s="19">
        <v>5.3198578840882665E-2</v>
      </c>
      <c r="F64" s="26">
        <v>11.459545895627668</v>
      </c>
      <c r="G64" s="19">
        <v>10.639715768176533</v>
      </c>
      <c r="I64" s="39" t="s">
        <v>72</v>
      </c>
      <c r="J64" s="40"/>
      <c r="K64" s="41"/>
    </row>
    <row r="65" spans="2:11" x14ac:dyDescent="0.4">
      <c r="B65" s="28">
        <v>62</v>
      </c>
      <c r="C65" s="26">
        <v>1.8470293039874214E-2</v>
      </c>
      <c r="D65" s="42">
        <v>4.7656046762686061E-2</v>
      </c>
      <c r="E65" s="19">
        <v>5.4843687930739793E-2</v>
      </c>
      <c r="F65" s="26">
        <v>6.6126339802560281</v>
      </c>
      <c r="G65" s="19">
        <v>10.968737586147959</v>
      </c>
      <c r="I65" s="44"/>
      <c r="J65" s="43" t="s">
        <v>45</v>
      </c>
      <c r="K65" s="22" t="s">
        <v>46</v>
      </c>
    </row>
    <row r="66" spans="2:11" ht="15" thickBot="1" x14ac:dyDescent="0.45">
      <c r="B66" s="28">
        <v>63</v>
      </c>
      <c r="C66" s="26">
        <v>3.2890042447718079E-2</v>
      </c>
      <c r="D66" s="42">
        <v>5.420827659868966E-2</v>
      </c>
      <c r="E66" s="19">
        <v>6.4867974010859294E-2</v>
      </c>
      <c r="F66" s="26">
        <v>8.7098319046407742</v>
      </c>
      <c r="G66" s="19">
        <v>12.973594802171858</v>
      </c>
      <c r="I66" s="45"/>
      <c r="J66" s="23" t="s">
        <v>41</v>
      </c>
      <c r="K66" s="24" t="s">
        <v>42</v>
      </c>
    </row>
    <row r="67" spans="2:11" x14ac:dyDescent="0.4">
      <c r="B67" s="28">
        <v>64</v>
      </c>
      <c r="C67" s="26">
        <v>3.0166933984974834E-2</v>
      </c>
      <c r="D67" s="42">
        <v>5.7213934537727516E-2</v>
      </c>
      <c r="E67" s="19">
        <v>4.8658977319192227E-2</v>
      </c>
      <c r="F67" s="26">
        <v>8.7380868522702357</v>
      </c>
      <c r="G67" s="19">
        <v>9.731795463838445</v>
      </c>
      <c r="I67" s="52" t="s">
        <v>70</v>
      </c>
      <c r="J67" s="25">
        <v>7.7809295138987817</v>
      </c>
      <c r="K67" s="18">
        <v>6.7279778614654902</v>
      </c>
    </row>
    <row r="68" spans="2:11" ht="15" thickBot="1" x14ac:dyDescent="0.45">
      <c r="B68" s="28">
        <v>65</v>
      </c>
      <c r="C68" s="26">
        <v>5.4019436385433231E-2</v>
      </c>
      <c r="D68" s="42">
        <v>5.3394487396627333E-2</v>
      </c>
      <c r="E68" s="19">
        <v>5.3065308362284104E-2</v>
      </c>
      <c r="F68" s="26">
        <v>10.741392378206058</v>
      </c>
      <c r="G68" s="19">
        <v>10.613061672456821</v>
      </c>
      <c r="I68" s="53" t="s">
        <v>71</v>
      </c>
      <c r="J68" s="31">
        <f>_xlfn.PERCENTRANK.INC(F$4:F$1003,J$67)</f>
        <v>0.05</v>
      </c>
      <c r="K68" s="32">
        <f>_xlfn.PERCENTRANK.INC(G$4:G$1003,K$67)</f>
        <v>0.05</v>
      </c>
    </row>
    <row r="69" spans="2:11" ht="15" thickBot="1" x14ac:dyDescent="0.45">
      <c r="B69" s="28">
        <v>66</v>
      </c>
      <c r="C69" s="26">
        <v>5.1446164543284344E-2</v>
      </c>
      <c r="D69" s="42">
        <v>4.7555571097210335E-2</v>
      </c>
      <c r="E69" s="19">
        <v>5.024660188106355E-2</v>
      </c>
      <c r="F69" s="26">
        <v>9.9001735640494672</v>
      </c>
      <c r="G69" s="19">
        <v>10.049320376212711</v>
      </c>
    </row>
    <row r="70" spans="2:11" ht="15" thickBot="1" x14ac:dyDescent="0.45">
      <c r="B70" s="28">
        <v>67</v>
      </c>
      <c r="C70" s="26">
        <v>7.1566883537937942E-2</v>
      </c>
      <c r="D70" s="42">
        <v>6.3989934297374415E-2</v>
      </c>
      <c r="E70" s="19">
        <v>4.8392143043836509E-2</v>
      </c>
      <c r="F70" s="26">
        <v>13.555681783531234</v>
      </c>
      <c r="G70" s="19">
        <v>9.6784286087673017</v>
      </c>
      <c r="I70" s="39" t="s">
        <v>55</v>
      </c>
      <c r="J70" s="40"/>
      <c r="K70" s="41"/>
    </row>
    <row r="71" spans="2:11" x14ac:dyDescent="0.4">
      <c r="B71" s="28">
        <v>68</v>
      </c>
      <c r="C71" s="26">
        <v>5.7922716489701341E-2</v>
      </c>
      <c r="D71" s="42">
        <v>3.8214306004985203E-2</v>
      </c>
      <c r="E71" s="19">
        <v>3.7858883480333352E-2</v>
      </c>
      <c r="F71" s="26">
        <v>9.6137022494686537</v>
      </c>
      <c r="G71" s="19">
        <v>7.5717766960666708</v>
      </c>
      <c r="I71" s="44"/>
      <c r="J71" s="43" t="s">
        <v>45</v>
      </c>
      <c r="K71" s="22" t="s">
        <v>46</v>
      </c>
    </row>
    <row r="72" spans="2:11" ht="15" thickBot="1" x14ac:dyDescent="0.45">
      <c r="B72" s="28">
        <v>69</v>
      </c>
      <c r="C72" s="26">
        <v>6.8141405709547506E-2</v>
      </c>
      <c r="D72" s="42">
        <v>5.2406229562889761E-2</v>
      </c>
      <c r="E72" s="19">
        <v>6.2874281088895201E-2</v>
      </c>
      <c r="F72" s="26">
        <v>12.054763527243725</v>
      </c>
      <c r="G72" s="19">
        <v>12.57485621777904</v>
      </c>
      <c r="I72" s="45" t="s">
        <v>73</v>
      </c>
      <c r="J72" s="23" t="s">
        <v>41</v>
      </c>
      <c r="K72" s="24" t="s">
        <v>42</v>
      </c>
    </row>
    <row r="73" spans="2:11" x14ac:dyDescent="0.4">
      <c r="B73" s="28">
        <v>70</v>
      </c>
      <c r="C73" s="26">
        <v>4.7475119339923835E-2</v>
      </c>
      <c r="D73" s="42">
        <v>5.5717457032483042E-2</v>
      </c>
      <c r="E73" s="19">
        <v>4.7900011555577E-2</v>
      </c>
      <c r="F73" s="26">
        <v>10.319257637240687</v>
      </c>
      <c r="G73" s="19">
        <v>9.5800023111154005</v>
      </c>
      <c r="I73" s="27" t="s">
        <v>35</v>
      </c>
      <c r="J73" s="25">
        <f>CORREL($C$4:$C$1003,F$4:F$1003)</f>
        <v>0.7069261040132776</v>
      </c>
      <c r="K73" s="18"/>
    </row>
    <row r="74" spans="2:11" x14ac:dyDescent="0.4">
      <c r="B74" s="28">
        <v>71</v>
      </c>
      <c r="C74" s="26">
        <v>4.6223047612398593E-2</v>
      </c>
      <c r="D74" s="42">
        <v>4.7792420789104936E-2</v>
      </c>
      <c r="E74" s="19">
        <v>4.4389977363637409E-2</v>
      </c>
      <c r="F74" s="26">
        <v>9.4015468401503526</v>
      </c>
      <c r="G74" s="19">
        <v>8.8779954727274824</v>
      </c>
      <c r="I74" s="28" t="s">
        <v>37</v>
      </c>
      <c r="J74" s="26">
        <f>CORREL($D$4:$D$1003,F$4:F$1003)</f>
        <v>0.70628623066884699</v>
      </c>
      <c r="K74" s="19"/>
    </row>
    <row r="75" spans="2:11" ht="15" thickBot="1" x14ac:dyDescent="0.45">
      <c r="B75" s="28">
        <v>72</v>
      </c>
      <c r="C75" s="26">
        <v>5.6076407495134199E-2</v>
      </c>
      <c r="D75" s="42">
        <v>4.1284345355021734E-2</v>
      </c>
      <c r="E75" s="19">
        <v>6.5493847429637E-2</v>
      </c>
      <c r="F75" s="26">
        <v>9.7360752850155947</v>
      </c>
      <c r="G75" s="19">
        <v>13.0987694859274</v>
      </c>
      <c r="I75" s="29" t="s">
        <v>39</v>
      </c>
      <c r="J75" s="17"/>
      <c r="K75" s="20">
        <f>CORREL($E$4:$E$1003,G$4:G$1003)</f>
        <v>0.999999999999999</v>
      </c>
    </row>
    <row r="76" spans="2:11" x14ac:dyDescent="0.4">
      <c r="B76" s="28">
        <v>73</v>
      </c>
      <c r="C76" s="26">
        <v>5.8116669099161425E-2</v>
      </c>
      <c r="D76" s="42">
        <v>5.2443941529588575E-2</v>
      </c>
      <c r="E76" s="19">
        <v>4.4671666632537133E-2</v>
      </c>
      <c r="F76" s="26">
        <v>11.056061062874999</v>
      </c>
      <c r="G76" s="19">
        <v>8.9343333265074261</v>
      </c>
    </row>
    <row r="77" spans="2:11" x14ac:dyDescent="0.4">
      <c r="B77" s="28">
        <v>74</v>
      </c>
      <c r="C77" s="26">
        <v>3.9088103948119221E-2</v>
      </c>
      <c r="D77" s="42">
        <v>3.3847059307895569E-2</v>
      </c>
      <c r="E77" s="19">
        <v>6.1530077908460129E-2</v>
      </c>
      <c r="F77" s="26">
        <v>7.2935163256014786</v>
      </c>
      <c r="G77" s="19">
        <v>12.306015581692026</v>
      </c>
    </row>
    <row r="78" spans="2:11" x14ac:dyDescent="0.4">
      <c r="B78" s="28">
        <v>75</v>
      </c>
      <c r="C78" s="26">
        <v>4.9073472114216588E-2</v>
      </c>
      <c r="D78" s="42">
        <v>5.7695392565563136E-2</v>
      </c>
      <c r="E78" s="19">
        <v>2.9744837409542101E-2</v>
      </c>
      <c r="F78" s="26">
        <v>10.676886467977972</v>
      </c>
      <c r="G78" s="19">
        <v>5.9489674819084204</v>
      </c>
    </row>
    <row r="79" spans="2:11" x14ac:dyDescent="0.4">
      <c r="B79" s="28">
        <v>76</v>
      </c>
      <c r="C79" s="26">
        <v>4.9616180412487706E-2</v>
      </c>
      <c r="D79" s="42">
        <v>5.6917529372279577E-2</v>
      </c>
      <c r="E79" s="19">
        <v>4.7474959192401453E-2</v>
      </c>
      <c r="F79" s="26">
        <v>10.653370978476728</v>
      </c>
      <c r="G79" s="19">
        <v>9.4949918384802903</v>
      </c>
    </row>
    <row r="80" spans="2:11" x14ac:dyDescent="0.4">
      <c r="B80" s="28">
        <v>77</v>
      </c>
      <c r="C80" s="26">
        <v>5.585363522795056E-2</v>
      </c>
      <c r="D80" s="42">
        <v>6.9367490813026761E-2</v>
      </c>
      <c r="E80" s="19">
        <v>3.5239790658265276E-2</v>
      </c>
      <c r="F80" s="26">
        <v>12.522112604097732</v>
      </c>
      <c r="G80" s="19">
        <v>7.0479581316530551</v>
      </c>
    </row>
    <row r="81" spans="2:7" x14ac:dyDescent="0.4">
      <c r="B81" s="28">
        <v>78</v>
      </c>
      <c r="C81" s="26">
        <v>4.9487552637147304E-2</v>
      </c>
      <c r="D81" s="42">
        <v>4.0536794960169431E-2</v>
      </c>
      <c r="E81" s="19">
        <v>6.322043235047059E-2</v>
      </c>
      <c r="F81" s="26">
        <v>9.0024347597316741</v>
      </c>
      <c r="G81" s="19">
        <v>12.644086470094118</v>
      </c>
    </row>
    <row r="82" spans="2:7" x14ac:dyDescent="0.4">
      <c r="B82" s="28">
        <v>79</v>
      </c>
      <c r="C82" s="26">
        <v>4.7288494126157335E-2</v>
      </c>
      <c r="D82" s="42">
        <v>5.9508692741069347E-2</v>
      </c>
      <c r="E82" s="19">
        <v>4.6061521229475891E-2</v>
      </c>
      <c r="F82" s="26">
        <v>10.679718686722669</v>
      </c>
      <c r="G82" s="19">
        <v>9.2123042458951776</v>
      </c>
    </row>
    <row r="83" spans="2:7" x14ac:dyDescent="0.4">
      <c r="B83" s="28">
        <v>80</v>
      </c>
      <c r="C83" s="26">
        <v>6.4611620671985934E-2</v>
      </c>
      <c r="D83" s="42">
        <v>5.1098605706702986E-2</v>
      </c>
      <c r="E83" s="19">
        <v>4.755098083807531E-2</v>
      </c>
      <c r="F83" s="26">
        <v>11.571022637868893</v>
      </c>
      <c r="G83" s="19">
        <v>9.5101961676150619</v>
      </c>
    </row>
    <row r="84" spans="2:7" x14ac:dyDescent="0.4">
      <c r="B84" s="28">
        <v>81</v>
      </c>
      <c r="C84" s="26">
        <v>3.2127374405446295E-2</v>
      </c>
      <c r="D84" s="42">
        <v>5.0753218177334747E-2</v>
      </c>
      <c r="E84" s="19">
        <v>4.8592953465390602E-2</v>
      </c>
      <c r="F84" s="26">
        <v>8.2880592582781034</v>
      </c>
      <c r="G84" s="19">
        <v>9.7185906930781201</v>
      </c>
    </row>
    <row r="85" spans="2:7" x14ac:dyDescent="0.4">
      <c r="B85" s="28">
        <v>82</v>
      </c>
      <c r="C85" s="26">
        <v>4.749815226683219E-2</v>
      </c>
      <c r="D85" s="42">
        <v>5.5570313463532285E-2</v>
      </c>
      <c r="E85" s="19">
        <v>4.5396451215725261E-2</v>
      </c>
      <c r="F85" s="26">
        <v>10.306846573036447</v>
      </c>
      <c r="G85" s="19">
        <v>9.0792902431450528</v>
      </c>
    </row>
    <row r="86" spans="2:7" x14ac:dyDescent="0.4">
      <c r="B86" s="28">
        <v>83</v>
      </c>
      <c r="C86" s="26">
        <v>4.0374010006827075E-2</v>
      </c>
      <c r="D86" s="42">
        <v>5.4771079592006409E-2</v>
      </c>
      <c r="E86" s="19">
        <v>5.9937059410363577E-2</v>
      </c>
      <c r="F86" s="26">
        <v>9.5145089598833472</v>
      </c>
      <c r="G86" s="19">
        <v>11.987411882072715</v>
      </c>
    </row>
    <row r="87" spans="2:7" x14ac:dyDescent="0.4">
      <c r="B87" s="28">
        <v>84</v>
      </c>
      <c r="C87" s="26">
        <v>3.6102874009662285E-2</v>
      </c>
      <c r="D87" s="42">
        <v>4.0018593405858227E-2</v>
      </c>
      <c r="E87" s="19">
        <v>4.6223054129984432E-2</v>
      </c>
      <c r="F87" s="26">
        <v>7.612146741552051</v>
      </c>
      <c r="G87" s="19">
        <v>9.2446108259968867</v>
      </c>
    </row>
    <row r="88" spans="2:7" x14ac:dyDescent="0.4">
      <c r="B88" s="28">
        <v>85</v>
      </c>
      <c r="C88" s="26">
        <v>3.5930851133832271E-2</v>
      </c>
      <c r="D88" s="42">
        <v>5.229560166209081E-2</v>
      </c>
      <c r="E88" s="19">
        <v>4.3860868662945265E-2</v>
      </c>
      <c r="F88" s="26">
        <v>8.822645279592308</v>
      </c>
      <c r="G88" s="19">
        <v>8.772173732589053</v>
      </c>
    </row>
    <row r="89" spans="2:7" x14ac:dyDescent="0.4">
      <c r="B89" s="28">
        <v>86</v>
      </c>
      <c r="C89" s="26">
        <v>3.9516312692043726E-2</v>
      </c>
      <c r="D89" s="42">
        <v>4.6490494329044917E-2</v>
      </c>
      <c r="E89" s="19">
        <v>4.3589152753246006E-2</v>
      </c>
      <c r="F89" s="26">
        <v>8.600680702108864</v>
      </c>
      <c r="G89" s="19">
        <v>8.717830550649202</v>
      </c>
    </row>
    <row r="90" spans="2:7" x14ac:dyDescent="0.4">
      <c r="B90" s="28">
        <v>87</v>
      </c>
      <c r="C90" s="26">
        <v>4.2541856153497787E-2</v>
      </c>
      <c r="D90" s="42">
        <v>4.89894878465955E-2</v>
      </c>
      <c r="E90" s="19">
        <v>4.1458464335185664E-2</v>
      </c>
      <c r="F90" s="26">
        <v>9.1531344000093284</v>
      </c>
      <c r="G90" s="19">
        <v>8.291692867037133</v>
      </c>
    </row>
    <row r="91" spans="2:7" x14ac:dyDescent="0.4">
      <c r="B91" s="28">
        <v>88</v>
      </c>
      <c r="C91" s="26">
        <v>4.8270277017225874E-2</v>
      </c>
      <c r="D91" s="42">
        <v>4.2911551137810949E-2</v>
      </c>
      <c r="E91" s="19">
        <v>5.524066334368001E-2</v>
      </c>
      <c r="F91" s="26">
        <v>9.1181828155036833</v>
      </c>
      <c r="G91" s="19">
        <v>11.048132668736002</v>
      </c>
    </row>
    <row r="92" spans="2:7" x14ac:dyDescent="0.4">
      <c r="B92" s="28">
        <v>89</v>
      </c>
      <c r="C92" s="26">
        <v>4.6426550991961649E-2</v>
      </c>
      <c r="D92" s="42">
        <v>4.682754775453081E-2</v>
      </c>
      <c r="E92" s="19">
        <v>6.8641345345754348E-2</v>
      </c>
      <c r="F92" s="26">
        <v>9.325409874649246</v>
      </c>
      <c r="G92" s="19">
        <v>13.728269069150869</v>
      </c>
    </row>
    <row r="93" spans="2:7" x14ac:dyDescent="0.4">
      <c r="B93" s="28">
        <v>90</v>
      </c>
      <c r="C93" s="26">
        <v>5.0464966614657665E-2</v>
      </c>
      <c r="D93" s="42">
        <v>4.8106049135568207E-2</v>
      </c>
      <c r="E93" s="19">
        <v>5.4216919375369529E-2</v>
      </c>
      <c r="F93" s="26">
        <v>9.8571015750225879</v>
      </c>
      <c r="G93" s="19">
        <v>10.843383875073906</v>
      </c>
    </row>
    <row r="94" spans="2:7" x14ac:dyDescent="0.4">
      <c r="B94" s="28">
        <v>91</v>
      </c>
      <c r="C94" s="26">
        <v>4.598418298880276E-2</v>
      </c>
      <c r="D94" s="42">
        <v>4.4355718533555452E-2</v>
      </c>
      <c r="E94" s="19">
        <v>6.47621883484574E-2</v>
      </c>
      <c r="F94" s="26">
        <v>9.0339901522358197</v>
      </c>
      <c r="G94" s="19">
        <v>12.952437669691481</v>
      </c>
    </row>
    <row r="95" spans="2:7" x14ac:dyDescent="0.4">
      <c r="B95" s="28">
        <v>92</v>
      </c>
      <c r="C95" s="26">
        <v>3.8932082486863459E-2</v>
      </c>
      <c r="D95" s="42">
        <v>6.3026084211423472E-2</v>
      </c>
      <c r="E95" s="19">
        <v>3.324936995332059E-2</v>
      </c>
      <c r="F95" s="26">
        <v>10.195816669828693</v>
      </c>
      <c r="G95" s="19">
        <v>6.6498739906641182</v>
      </c>
    </row>
    <row r="96" spans="2:7" x14ac:dyDescent="0.4">
      <c r="B96" s="28">
        <v>93</v>
      </c>
      <c r="C96" s="26">
        <v>5.051429284414672E-2</v>
      </c>
      <c r="D96" s="42">
        <v>3.8705744664733227E-2</v>
      </c>
      <c r="E96" s="19">
        <v>3.3936391915483463E-2</v>
      </c>
      <c r="F96" s="26">
        <v>8.9220037508879955</v>
      </c>
      <c r="G96" s="19">
        <v>6.7872783830966927</v>
      </c>
    </row>
    <row r="97" spans="2:7" x14ac:dyDescent="0.4">
      <c r="B97" s="28">
        <v>94</v>
      </c>
      <c r="C97" s="26">
        <v>7.8544861806444377E-2</v>
      </c>
      <c r="D97" s="42">
        <v>4.5293646371829199E-2</v>
      </c>
      <c r="E97" s="19">
        <v>4.4882189661973659E-2</v>
      </c>
      <c r="F97" s="26">
        <v>12.383850817827359</v>
      </c>
      <c r="G97" s="19">
        <v>8.976437932394731</v>
      </c>
    </row>
    <row r="98" spans="2:7" x14ac:dyDescent="0.4">
      <c r="B98" s="28">
        <v>95</v>
      </c>
      <c r="C98" s="26">
        <v>3.8475500506389107E-2</v>
      </c>
      <c r="D98" s="42">
        <v>4.9593716235035078E-2</v>
      </c>
      <c r="E98" s="19">
        <v>5.2559297200730992E-2</v>
      </c>
      <c r="F98" s="26">
        <v>8.8069216741424192</v>
      </c>
      <c r="G98" s="19">
        <v>10.511859440146198</v>
      </c>
    </row>
    <row r="99" spans="2:7" x14ac:dyDescent="0.4">
      <c r="B99" s="28">
        <v>96</v>
      </c>
      <c r="C99" s="26">
        <v>6.2753525215155634E-2</v>
      </c>
      <c r="D99" s="42">
        <v>4.5678113041208092E-2</v>
      </c>
      <c r="E99" s="19">
        <v>6.6088686604581809E-2</v>
      </c>
      <c r="F99" s="26">
        <v>10.843163825636372</v>
      </c>
      <c r="G99" s="19">
        <v>13.217737320916362</v>
      </c>
    </row>
    <row r="100" spans="2:7" x14ac:dyDescent="0.4">
      <c r="B100" s="28">
        <v>97</v>
      </c>
      <c r="C100" s="26">
        <v>8.0120410405678355E-2</v>
      </c>
      <c r="D100" s="42">
        <v>5.3034123069703752E-2</v>
      </c>
      <c r="E100" s="19">
        <v>4.8145644185961976E-2</v>
      </c>
      <c r="F100" s="26">
        <v>13.31545334753821</v>
      </c>
      <c r="G100" s="19">
        <v>9.6291288371923951</v>
      </c>
    </row>
    <row r="101" spans="2:7" x14ac:dyDescent="0.4">
      <c r="B101" s="28">
        <v>98</v>
      </c>
      <c r="C101" s="26">
        <v>5.7136668770527976E-2</v>
      </c>
      <c r="D101" s="42">
        <v>4.2866479158222039E-2</v>
      </c>
      <c r="E101" s="19">
        <v>4.8038217265553268E-2</v>
      </c>
      <c r="F101" s="26">
        <v>10.000314792875002</v>
      </c>
      <c r="G101" s="19">
        <v>9.6076434531106543</v>
      </c>
    </row>
    <row r="102" spans="2:7" x14ac:dyDescent="0.4">
      <c r="B102" s="28">
        <v>99</v>
      </c>
      <c r="C102" s="26">
        <v>5.5281435985187401E-2</v>
      </c>
      <c r="D102" s="42">
        <v>4.538278390906033E-2</v>
      </c>
      <c r="E102" s="19">
        <v>6.0543958597637393E-2</v>
      </c>
      <c r="F102" s="26">
        <v>10.066421989424773</v>
      </c>
      <c r="G102" s="19">
        <v>12.108791719527478</v>
      </c>
    </row>
    <row r="103" spans="2:7" x14ac:dyDescent="0.4">
      <c r="B103" s="28">
        <v>100</v>
      </c>
      <c r="C103" s="26">
        <v>4.7624542363749682E-2</v>
      </c>
      <c r="D103" s="42">
        <v>5.4977529109957249E-2</v>
      </c>
      <c r="E103" s="19">
        <v>4.5663876755730116E-2</v>
      </c>
      <c r="F103" s="26">
        <v>10.260207147370693</v>
      </c>
      <c r="G103" s="19">
        <v>9.132775351146023</v>
      </c>
    </row>
    <row r="104" spans="2:7" x14ac:dyDescent="0.4">
      <c r="B104" s="28">
        <v>101</v>
      </c>
      <c r="C104" s="26">
        <v>4.8200276136025726E-2</v>
      </c>
      <c r="D104" s="42">
        <v>5.0415837896200938E-2</v>
      </c>
      <c r="E104" s="19">
        <v>5.6960210344712839E-2</v>
      </c>
      <c r="F104" s="26">
        <v>9.8616114032226676</v>
      </c>
      <c r="G104" s="19">
        <v>11.392042068942567</v>
      </c>
    </row>
    <row r="105" spans="2:7" x14ac:dyDescent="0.4">
      <c r="B105" s="28">
        <v>102</v>
      </c>
      <c r="C105" s="26">
        <v>6.4395154195405355E-2</v>
      </c>
      <c r="D105" s="42">
        <v>3.1738977398858489E-2</v>
      </c>
      <c r="E105" s="19">
        <v>4.5920625627464504E-2</v>
      </c>
      <c r="F105" s="26">
        <v>9.6134131594263845</v>
      </c>
      <c r="G105" s="19">
        <v>9.1841251254929013</v>
      </c>
    </row>
    <row r="106" spans="2:7" x14ac:dyDescent="0.4">
      <c r="B106" s="28">
        <v>103</v>
      </c>
      <c r="C106" s="26">
        <v>4.3332575695506866E-2</v>
      </c>
      <c r="D106" s="42">
        <v>4.5998467618970001E-2</v>
      </c>
      <c r="E106" s="19">
        <v>4.282764553987016E-2</v>
      </c>
      <c r="F106" s="26">
        <v>8.9331043314476872</v>
      </c>
      <c r="G106" s="19">
        <v>8.5655291079740312</v>
      </c>
    </row>
    <row r="107" spans="2:7" x14ac:dyDescent="0.4">
      <c r="B107" s="28">
        <v>104</v>
      </c>
      <c r="C107" s="26">
        <v>4.2253988234087068E-2</v>
      </c>
      <c r="D107" s="42">
        <v>5.3958751694543027E-2</v>
      </c>
      <c r="E107" s="19">
        <v>5.9512378935137333E-2</v>
      </c>
      <c r="F107" s="26">
        <v>9.62127399286301</v>
      </c>
      <c r="G107" s="19">
        <v>11.902475787027466</v>
      </c>
    </row>
    <row r="108" spans="2:7" x14ac:dyDescent="0.4">
      <c r="B108" s="28">
        <v>105</v>
      </c>
      <c r="C108" s="26">
        <v>3.8729850460104132E-2</v>
      </c>
      <c r="D108" s="42">
        <v>5.1024177505668546E-2</v>
      </c>
      <c r="E108" s="19">
        <v>5.8976793898414009E-2</v>
      </c>
      <c r="F108" s="26">
        <v>8.9754027965772671</v>
      </c>
      <c r="G108" s="19">
        <v>11.795358779682802</v>
      </c>
    </row>
    <row r="109" spans="2:7" x14ac:dyDescent="0.4">
      <c r="B109" s="28">
        <v>106</v>
      </c>
      <c r="C109" s="26">
        <v>5.1737687882063031E-2</v>
      </c>
      <c r="D109" s="42">
        <v>6.1168787432375818E-2</v>
      </c>
      <c r="E109" s="19">
        <v>5.4026037581211959E-2</v>
      </c>
      <c r="F109" s="26">
        <v>11.290647531443884</v>
      </c>
      <c r="G109" s="19">
        <v>10.805207516242392</v>
      </c>
    </row>
    <row r="110" spans="2:7" x14ac:dyDescent="0.4">
      <c r="B110" s="28">
        <v>107</v>
      </c>
      <c r="C110" s="26">
        <v>5.0735283191432237E-2</v>
      </c>
      <c r="D110" s="42">
        <v>3.4569306034052172E-2</v>
      </c>
      <c r="E110" s="19">
        <v>4.3996876332195095E-2</v>
      </c>
      <c r="F110" s="26">
        <v>8.5304589225484406</v>
      </c>
      <c r="G110" s="19">
        <v>8.7993752664390197</v>
      </c>
    </row>
    <row r="111" spans="2:7" x14ac:dyDescent="0.4">
      <c r="B111" s="28">
        <v>108</v>
      </c>
      <c r="C111" s="26">
        <v>6.0019501218203458E-2</v>
      </c>
      <c r="D111" s="42">
        <v>4.0125200353303192E-2</v>
      </c>
      <c r="E111" s="19">
        <v>5.5971297265507439E-2</v>
      </c>
      <c r="F111" s="26">
        <v>10.014470157150665</v>
      </c>
      <c r="G111" s="19">
        <v>11.194259453101488</v>
      </c>
    </row>
    <row r="112" spans="2:7" x14ac:dyDescent="0.4">
      <c r="B112" s="28">
        <v>109</v>
      </c>
      <c r="C112" s="26">
        <v>5.3158456590365666E-2</v>
      </c>
      <c r="D112" s="42">
        <v>3.2855350006800718E-2</v>
      </c>
      <c r="E112" s="19">
        <v>5.313253546203852E-2</v>
      </c>
      <c r="F112" s="26">
        <v>8.6013806597166393</v>
      </c>
      <c r="G112" s="19">
        <v>10.626507092407705</v>
      </c>
    </row>
    <row r="113" spans="2:7" x14ac:dyDescent="0.4">
      <c r="B113" s="28">
        <v>110</v>
      </c>
      <c r="C113" s="26">
        <v>4.7760380291260326E-2</v>
      </c>
      <c r="D113" s="42">
        <v>3.8251929553394015E-2</v>
      </c>
      <c r="E113" s="19">
        <v>5.3689748278524428E-2</v>
      </c>
      <c r="F113" s="26">
        <v>8.6012309844654347</v>
      </c>
      <c r="G113" s="19">
        <v>10.737949655704886</v>
      </c>
    </row>
    <row r="114" spans="2:7" x14ac:dyDescent="0.4">
      <c r="B114" s="28">
        <v>111</v>
      </c>
      <c r="C114" s="26">
        <v>4.437165623961372E-2</v>
      </c>
      <c r="D114" s="42">
        <v>3.8352942811154228E-2</v>
      </c>
      <c r="E114" s="19">
        <v>5.7327384555662733E-2</v>
      </c>
      <c r="F114" s="26">
        <v>8.2724599050767935</v>
      </c>
      <c r="G114" s="19">
        <v>11.465476911132546</v>
      </c>
    </row>
    <row r="115" spans="2:7" x14ac:dyDescent="0.4">
      <c r="B115" s="28">
        <v>112</v>
      </c>
      <c r="C115" s="26">
        <v>5.9213344650918286E-2</v>
      </c>
      <c r="D115" s="42">
        <v>4.6537285279179171E-2</v>
      </c>
      <c r="E115" s="19">
        <v>5.3102779834728372E-2</v>
      </c>
      <c r="F115" s="26">
        <v>10.575062993009746</v>
      </c>
      <c r="G115" s="19">
        <v>10.620555966945675</v>
      </c>
    </row>
    <row r="116" spans="2:7" x14ac:dyDescent="0.4">
      <c r="B116" s="28">
        <v>113</v>
      </c>
      <c r="C116" s="26">
        <v>4.0958010030652768E-2</v>
      </c>
      <c r="D116" s="42">
        <v>4.6066055655276848E-2</v>
      </c>
      <c r="E116" s="19">
        <v>4.5318728180300367E-2</v>
      </c>
      <c r="F116" s="26">
        <v>8.7024065685929628</v>
      </c>
      <c r="G116" s="19">
        <v>9.063745636060073</v>
      </c>
    </row>
    <row r="117" spans="2:7" x14ac:dyDescent="0.4">
      <c r="B117" s="28">
        <v>114</v>
      </c>
      <c r="C117" s="26">
        <v>4.4078241089255274E-2</v>
      </c>
      <c r="D117" s="42">
        <v>6.4465488593336229E-2</v>
      </c>
      <c r="E117" s="19">
        <v>3.4038636313854218E-2</v>
      </c>
      <c r="F117" s="26">
        <v>10.854372968259149</v>
      </c>
      <c r="G117" s="19">
        <v>6.8077272627708432</v>
      </c>
    </row>
    <row r="118" spans="2:7" x14ac:dyDescent="0.4">
      <c r="B118" s="28">
        <v>115</v>
      </c>
      <c r="C118" s="26">
        <v>5.578457211984772E-2</v>
      </c>
      <c r="D118" s="42">
        <v>4.9363015773805745E-2</v>
      </c>
      <c r="E118" s="19">
        <v>5.1063391803681836E-2</v>
      </c>
      <c r="F118" s="26">
        <v>10.514758789365347</v>
      </c>
      <c r="G118" s="19">
        <v>10.212678360736367</v>
      </c>
    </row>
    <row r="119" spans="2:7" x14ac:dyDescent="0.4">
      <c r="B119" s="28">
        <v>116</v>
      </c>
      <c r="C119" s="26">
        <v>7.1927275467396301E-2</v>
      </c>
      <c r="D119" s="42">
        <v>6.5465038118741062E-2</v>
      </c>
      <c r="E119" s="19">
        <v>5.786170889197504E-2</v>
      </c>
      <c r="F119" s="26">
        <v>13.739231358613736</v>
      </c>
      <c r="G119" s="19">
        <v>11.572341778395009</v>
      </c>
    </row>
    <row r="120" spans="2:7" x14ac:dyDescent="0.4">
      <c r="B120" s="28">
        <v>117</v>
      </c>
      <c r="C120" s="26">
        <v>5.4678712113896036E-2</v>
      </c>
      <c r="D120" s="42">
        <v>5.4601670958356684E-2</v>
      </c>
      <c r="E120" s="19">
        <v>5.4571859537797619E-2</v>
      </c>
      <c r="F120" s="26">
        <v>10.928038307225272</v>
      </c>
      <c r="G120" s="19">
        <v>10.914371907559524</v>
      </c>
    </row>
    <row r="121" spans="2:7" x14ac:dyDescent="0.4">
      <c r="B121" s="28">
        <v>118</v>
      </c>
      <c r="C121" s="26">
        <v>4.9704501449427473E-2</v>
      </c>
      <c r="D121" s="42">
        <v>4.3407532275366235E-2</v>
      </c>
      <c r="E121" s="19">
        <v>4.6869436846513859E-2</v>
      </c>
      <c r="F121" s="26">
        <v>9.3112033724793708</v>
      </c>
      <c r="G121" s="19">
        <v>9.3738873693027713</v>
      </c>
    </row>
    <row r="122" spans="2:7" x14ac:dyDescent="0.4">
      <c r="B122" s="28">
        <v>119</v>
      </c>
      <c r="C122" s="26">
        <v>3.6010443991419401E-2</v>
      </c>
      <c r="D122" s="42">
        <v>4.4863696791990912E-2</v>
      </c>
      <c r="E122" s="19">
        <v>6.0251185766839271E-2</v>
      </c>
      <c r="F122" s="26">
        <v>8.0874140783410322</v>
      </c>
      <c r="G122" s="19">
        <v>12.050237153367855</v>
      </c>
    </row>
    <row r="123" spans="2:7" x14ac:dyDescent="0.4">
      <c r="B123" s="28">
        <v>120</v>
      </c>
      <c r="C123" s="26">
        <v>4.5156975727097301E-2</v>
      </c>
      <c r="D123" s="42">
        <v>5.3435353800693142E-2</v>
      </c>
      <c r="E123" s="19">
        <v>4.4131072255674191E-2</v>
      </c>
      <c r="F123" s="26">
        <v>9.8592329527790437</v>
      </c>
      <c r="G123" s="19">
        <v>8.8262144511348382</v>
      </c>
    </row>
    <row r="124" spans="2:7" x14ac:dyDescent="0.4">
      <c r="B124" s="28">
        <v>121</v>
      </c>
      <c r="C124" s="26">
        <v>2.4316081369253905E-2</v>
      </c>
      <c r="D124" s="42">
        <v>6.5845495440415583E-2</v>
      </c>
      <c r="E124" s="19">
        <v>2.8038611661421364E-2</v>
      </c>
      <c r="F124" s="26">
        <v>9.0161576809669484</v>
      </c>
      <c r="G124" s="19">
        <v>5.6077223322842729</v>
      </c>
    </row>
    <row r="125" spans="2:7" x14ac:dyDescent="0.4">
      <c r="B125" s="28">
        <v>122</v>
      </c>
      <c r="C125" s="26">
        <v>4.983921040503584E-2</v>
      </c>
      <c r="D125" s="42">
        <v>4.3183898333319537E-2</v>
      </c>
      <c r="E125" s="19">
        <v>5.9759241953767146E-2</v>
      </c>
      <c r="F125" s="26">
        <v>9.3023108738355376</v>
      </c>
      <c r="G125" s="19">
        <v>11.95184839075343</v>
      </c>
    </row>
    <row r="126" spans="2:7" x14ac:dyDescent="0.4">
      <c r="B126" s="28">
        <v>123</v>
      </c>
      <c r="C126" s="26">
        <v>2.9958250443463775E-2</v>
      </c>
      <c r="D126" s="42">
        <v>5.3563314235558442E-2</v>
      </c>
      <c r="E126" s="19">
        <v>4.5871239231584655E-2</v>
      </c>
      <c r="F126" s="26">
        <v>8.3521564679022227</v>
      </c>
      <c r="G126" s="19">
        <v>9.1742478463169306</v>
      </c>
    </row>
    <row r="127" spans="2:7" x14ac:dyDescent="0.4">
      <c r="B127" s="28">
        <v>124</v>
      </c>
      <c r="C127" s="26">
        <v>5.7199609377286943E-2</v>
      </c>
      <c r="D127" s="42">
        <v>5.8667655069793725E-2</v>
      </c>
      <c r="E127" s="19">
        <v>4.5378587564470711E-2</v>
      </c>
      <c r="F127" s="26">
        <v>11.586726444708066</v>
      </c>
      <c r="G127" s="19">
        <v>9.0757175128941423</v>
      </c>
    </row>
    <row r="128" spans="2:7" x14ac:dyDescent="0.4">
      <c r="B128" s="28">
        <v>125</v>
      </c>
      <c r="C128" s="26">
        <v>3.5808994198223337E-2</v>
      </c>
      <c r="D128" s="42">
        <v>6.4944457296907024E-2</v>
      </c>
      <c r="E128" s="19">
        <v>6.5109218671748334E-2</v>
      </c>
      <c r="F128" s="26">
        <v>10.075345149513037</v>
      </c>
      <c r="G128" s="19">
        <v>13.021843734349666</v>
      </c>
    </row>
    <row r="129" spans="2:7" x14ac:dyDescent="0.4">
      <c r="B129" s="28">
        <v>126</v>
      </c>
      <c r="C129" s="26">
        <v>2.8206199785052934E-2</v>
      </c>
      <c r="D129" s="42">
        <v>3.4739775972312599E-2</v>
      </c>
      <c r="E129" s="19">
        <v>6.7858014454029739E-2</v>
      </c>
      <c r="F129" s="26">
        <v>6.2945975757365531</v>
      </c>
      <c r="G129" s="19">
        <v>13.571602890805949</v>
      </c>
    </row>
    <row r="130" spans="2:7" x14ac:dyDescent="0.4">
      <c r="B130" s="28">
        <v>127</v>
      </c>
      <c r="C130" s="26">
        <v>5.3988173129927042E-2</v>
      </c>
      <c r="D130" s="42">
        <v>6.0016289315710847E-2</v>
      </c>
      <c r="E130" s="19">
        <v>5.887454748535368E-2</v>
      </c>
      <c r="F130" s="26">
        <v>11.400446244563788</v>
      </c>
      <c r="G130" s="19">
        <v>11.774909497070736</v>
      </c>
    </row>
    <row r="131" spans="2:7" x14ac:dyDescent="0.4">
      <c r="B131" s="28">
        <v>128</v>
      </c>
      <c r="C131" s="26">
        <v>4.9860139752906776E-2</v>
      </c>
      <c r="D131" s="42">
        <v>7.0630888308368736E-2</v>
      </c>
      <c r="E131" s="19">
        <v>5.1875530347004054E-2</v>
      </c>
      <c r="F131" s="26">
        <v>12.04910280612755</v>
      </c>
      <c r="G131" s="19">
        <v>10.375106069400811</v>
      </c>
    </row>
    <row r="132" spans="2:7" x14ac:dyDescent="0.4">
      <c r="B132" s="28">
        <v>129</v>
      </c>
      <c r="C132" s="26">
        <v>4.2928509814881284E-2</v>
      </c>
      <c r="D132" s="42">
        <v>5.5760357386380834E-2</v>
      </c>
      <c r="E132" s="19">
        <v>7.1538669938677107E-2</v>
      </c>
      <c r="F132" s="26">
        <v>9.8688867201262127</v>
      </c>
      <c r="G132" s="19">
        <v>14.307733987735421</v>
      </c>
    </row>
    <row r="133" spans="2:7" x14ac:dyDescent="0.4">
      <c r="B133" s="28">
        <v>130</v>
      </c>
      <c r="C133" s="26">
        <v>3.7353617724766697E-2</v>
      </c>
      <c r="D133" s="42">
        <v>4.5239340287822755E-2</v>
      </c>
      <c r="E133" s="19">
        <v>3.0306162559517756E-2</v>
      </c>
      <c r="F133" s="26">
        <v>8.2592958012589452</v>
      </c>
      <c r="G133" s="19">
        <v>6.0612325119035511</v>
      </c>
    </row>
    <row r="134" spans="2:7" x14ac:dyDescent="0.4">
      <c r="B134" s="28">
        <v>131</v>
      </c>
      <c r="C134" s="26">
        <v>4.5143363956207598E-2</v>
      </c>
      <c r="D134" s="42">
        <v>5.5908484822276339E-2</v>
      </c>
      <c r="E134" s="19">
        <v>7.5157725007598278E-2</v>
      </c>
      <c r="F134" s="26">
        <v>10.105184877848394</v>
      </c>
      <c r="G134" s="19">
        <v>15.031545001519655</v>
      </c>
    </row>
    <row r="135" spans="2:7" x14ac:dyDescent="0.4">
      <c r="B135" s="28">
        <v>132</v>
      </c>
      <c r="C135" s="26">
        <v>3.3362044113646357E-2</v>
      </c>
      <c r="D135" s="42">
        <v>5.7804938174022699E-2</v>
      </c>
      <c r="E135" s="19">
        <v>6.3505790832959361E-2</v>
      </c>
      <c r="F135" s="26">
        <v>9.1166982287669054</v>
      </c>
      <c r="G135" s="19">
        <v>12.701158166591872</v>
      </c>
    </row>
    <row r="136" spans="2:7" x14ac:dyDescent="0.4">
      <c r="B136" s="28">
        <v>133</v>
      </c>
      <c r="C136" s="26">
        <v>4.7968695523589809E-2</v>
      </c>
      <c r="D136" s="42">
        <v>4.2598286236882409E-2</v>
      </c>
      <c r="E136" s="19">
        <v>5.3365812772108452E-2</v>
      </c>
      <c r="F136" s="26">
        <v>9.056698176047222</v>
      </c>
      <c r="G136" s="19">
        <v>10.67316255442169</v>
      </c>
    </row>
    <row r="137" spans="2:7" x14ac:dyDescent="0.4">
      <c r="B137" s="28">
        <v>134</v>
      </c>
      <c r="C137" s="26">
        <v>5.5042035061441272E-2</v>
      </c>
      <c r="D137" s="42">
        <v>5.0642236818434445E-2</v>
      </c>
      <c r="E137" s="19">
        <v>6.8232415082892267E-2</v>
      </c>
      <c r="F137" s="26">
        <v>10.568427187987572</v>
      </c>
      <c r="G137" s="19">
        <v>13.646483016578454</v>
      </c>
    </row>
    <row r="138" spans="2:7" x14ac:dyDescent="0.4">
      <c r="B138" s="28">
        <v>135</v>
      </c>
      <c r="C138" s="26">
        <v>6.3725253303732188E-2</v>
      </c>
      <c r="D138" s="42">
        <v>3.7352046761726584E-2</v>
      </c>
      <c r="E138" s="19">
        <v>3.7453262379480531E-2</v>
      </c>
      <c r="F138" s="26">
        <v>10.107730006545877</v>
      </c>
      <c r="G138" s="19">
        <v>7.4906524758961064</v>
      </c>
    </row>
    <row r="139" spans="2:7" x14ac:dyDescent="0.4">
      <c r="B139" s="28">
        <v>136</v>
      </c>
      <c r="C139" s="26">
        <v>6.4966054184876998E-2</v>
      </c>
      <c r="D139" s="42">
        <v>5.8397306175808274E-2</v>
      </c>
      <c r="E139" s="19">
        <v>5.7262143112514111E-2</v>
      </c>
      <c r="F139" s="26">
        <v>12.336336036068527</v>
      </c>
      <c r="G139" s="19">
        <v>11.452428622502822</v>
      </c>
    </row>
    <row r="140" spans="2:7" x14ac:dyDescent="0.4">
      <c r="B140" s="28">
        <v>137</v>
      </c>
      <c r="C140" s="26">
        <v>4.0864201407010851E-2</v>
      </c>
      <c r="D140" s="42">
        <v>7.9530620746072228E-2</v>
      </c>
      <c r="E140" s="19">
        <v>3.6056533914249289E-2</v>
      </c>
      <c r="F140" s="26">
        <v>12.039482215308308</v>
      </c>
      <c r="G140" s="19">
        <v>7.2113067828498583</v>
      </c>
    </row>
    <row r="141" spans="2:7" x14ac:dyDescent="0.4">
      <c r="B141" s="28">
        <v>138</v>
      </c>
      <c r="C141" s="26">
        <v>5.4597976139438231E-2</v>
      </c>
      <c r="D141" s="42">
        <v>4.5554709149719722E-2</v>
      </c>
      <c r="E141" s="19">
        <v>4.3151029418004624E-2</v>
      </c>
      <c r="F141" s="26">
        <v>10.015268528915795</v>
      </c>
      <c r="G141" s="19">
        <v>8.6302058836009241</v>
      </c>
    </row>
    <row r="142" spans="2:7" x14ac:dyDescent="0.4">
      <c r="B142" s="28">
        <v>139</v>
      </c>
      <c r="C142" s="26">
        <v>5.2772274107479075E-2</v>
      </c>
      <c r="D142" s="42">
        <v>5.8130732402511383E-2</v>
      </c>
      <c r="E142" s="19">
        <v>4.3800602474819261E-2</v>
      </c>
      <c r="F142" s="26">
        <v>11.090300650999046</v>
      </c>
      <c r="G142" s="19">
        <v>8.7601204949638518</v>
      </c>
    </row>
    <row r="143" spans="2:7" x14ac:dyDescent="0.4">
      <c r="B143" s="28">
        <v>140</v>
      </c>
      <c r="C143" s="26">
        <v>5.5348454367643393E-2</v>
      </c>
      <c r="D143" s="42">
        <v>6.1648186919847234E-2</v>
      </c>
      <c r="E143" s="19">
        <v>6.5445261337038804E-2</v>
      </c>
      <c r="F143" s="26">
        <v>11.699664128749063</v>
      </c>
      <c r="G143" s="19">
        <v>13.089052267407761</v>
      </c>
    </row>
    <row r="144" spans="2:7" x14ac:dyDescent="0.4">
      <c r="B144" s="28">
        <v>141</v>
      </c>
      <c r="C144" s="26">
        <v>3.9761173033296168E-2</v>
      </c>
      <c r="D144" s="42">
        <v>4.9411412778741205E-2</v>
      </c>
      <c r="E144" s="19">
        <v>4.017130186415268E-2</v>
      </c>
      <c r="F144" s="26">
        <v>8.9172585812037362</v>
      </c>
      <c r="G144" s="19">
        <v>8.034260372830536</v>
      </c>
    </row>
    <row r="145" spans="2:7" x14ac:dyDescent="0.4">
      <c r="B145" s="28">
        <v>142</v>
      </c>
      <c r="C145" s="26">
        <v>5.2923445925753335E-2</v>
      </c>
      <c r="D145" s="42">
        <v>5.0269520556693245E-2</v>
      </c>
      <c r="E145" s="19">
        <v>5.9246356328415621E-2</v>
      </c>
      <c r="F145" s="26">
        <v>10.319296648244659</v>
      </c>
      <c r="G145" s="19">
        <v>11.849271265683123</v>
      </c>
    </row>
    <row r="146" spans="2:7" x14ac:dyDescent="0.4">
      <c r="B146" s="28">
        <v>143</v>
      </c>
      <c r="C146" s="26">
        <v>3.9312330504376082E-2</v>
      </c>
      <c r="D146" s="42">
        <v>4.2430186245289027E-2</v>
      </c>
      <c r="E146" s="19">
        <v>4.5149990546316007E-2</v>
      </c>
      <c r="F146" s="26">
        <v>8.1742516749665111</v>
      </c>
      <c r="G146" s="19">
        <v>9.029998109263202</v>
      </c>
    </row>
    <row r="147" spans="2:7" x14ac:dyDescent="0.4">
      <c r="B147" s="28">
        <v>144</v>
      </c>
      <c r="C147" s="26">
        <v>3.9997794103875065E-2</v>
      </c>
      <c r="D147" s="42">
        <v>6.8329379466206971E-2</v>
      </c>
      <c r="E147" s="19">
        <v>3.5289800833141864E-2</v>
      </c>
      <c r="F147" s="26">
        <v>10.832717357008203</v>
      </c>
      <c r="G147" s="19">
        <v>7.0579601666283729</v>
      </c>
    </row>
    <row r="148" spans="2:7" x14ac:dyDescent="0.4">
      <c r="B148" s="28">
        <v>145</v>
      </c>
      <c r="C148" s="26">
        <v>5.4479151425880022E-2</v>
      </c>
      <c r="D148" s="42">
        <v>5.1543875826247962E-2</v>
      </c>
      <c r="E148" s="19">
        <v>4.1514855520861982E-2</v>
      </c>
      <c r="F148" s="26">
        <v>10.602302725212798</v>
      </c>
      <c r="G148" s="19">
        <v>8.3029711041723964</v>
      </c>
    </row>
    <row r="149" spans="2:7" x14ac:dyDescent="0.4">
      <c r="B149" s="28">
        <v>146</v>
      </c>
      <c r="C149" s="26">
        <v>6.5520033575819772E-2</v>
      </c>
      <c r="D149" s="42">
        <v>4.2957456720207732E-2</v>
      </c>
      <c r="E149" s="19">
        <v>5.6108658156828362E-2</v>
      </c>
      <c r="F149" s="26">
        <v>10.847749029602751</v>
      </c>
      <c r="G149" s="19">
        <v>11.221731631365673</v>
      </c>
    </row>
    <row r="150" spans="2:7" x14ac:dyDescent="0.4">
      <c r="B150" s="28">
        <v>147</v>
      </c>
      <c r="C150" s="26">
        <v>2.5742518683239769E-2</v>
      </c>
      <c r="D150" s="42">
        <v>4.8039530862186305E-2</v>
      </c>
      <c r="E150" s="19">
        <v>6.1027479462071835E-2</v>
      </c>
      <c r="F150" s="26">
        <v>7.3782049545426069</v>
      </c>
      <c r="G150" s="19">
        <v>12.205495892414367</v>
      </c>
    </row>
    <row r="151" spans="2:7" x14ac:dyDescent="0.4">
      <c r="B151" s="28">
        <v>148</v>
      </c>
      <c r="C151" s="26">
        <v>6.116115346324983E-2</v>
      </c>
      <c r="D151" s="42">
        <v>6.1064641804082651E-2</v>
      </c>
      <c r="E151" s="19">
        <v>5.4776193926589854E-2</v>
      </c>
      <c r="F151" s="26">
        <v>12.222579526733249</v>
      </c>
      <c r="G151" s="19">
        <v>10.95523878531797</v>
      </c>
    </row>
    <row r="152" spans="2:7" x14ac:dyDescent="0.4">
      <c r="B152" s="28">
        <v>149</v>
      </c>
      <c r="C152" s="26">
        <v>5.7609462042911536E-2</v>
      </c>
      <c r="D152" s="42">
        <v>4.4493514099776636E-2</v>
      </c>
      <c r="E152" s="19">
        <v>4.9007903250935986E-2</v>
      </c>
      <c r="F152" s="26">
        <v>10.210297614268818</v>
      </c>
      <c r="G152" s="19">
        <v>9.8015806501871978</v>
      </c>
    </row>
    <row r="153" spans="2:7" x14ac:dyDescent="0.4">
      <c r="B153" s="28">
        <v>150</v>
      </c>
      <c r="C153" s="26">
        <v>4.4250697221827499E-2</v>
      </c>
      <c r="D153" s="42">
        <v>5.4034335549541297E-2</v>
      </c>
      <c r="E153" s="19">
        <v>5.1646804141227562E-2</v>
      </c>
      <c r="F153" s="26">
        <v>9.8285032771368783</v>
      </c>
      <c r="G153" s="19">
        <v>10.329360828245512</v>
      </c>
    </row>
    <row r="154" spans="2:7" x14ac:dyDescent="0.4">
      <c r="B154" s="28">
        <v>151</v>
      </c>
      <c r="C154" s="26">
        <v>5.0917576449033851E-2</v>
      </c>
      <c r="D154" s="42">
        <v>4.2312834483150874E-2</v>
      </c>
      <c r="E154" s="19">
        <v>5.1423176011107186E-2</v>
      </c>
      <c r="F154" s="26">
        <v>9.3230410932184729</v>
      </c>
      <c r="G154" s="19">
        <v>10.284635202221438</v>
      </c>
    </row>
    <row r="155" spans="2:7" x14ac:dyDescent="0.4">
      <c r="B155" s="28">
        <v>152</v>
      </c>
      <c r="C155" s="26">
        <v>4.8875125857987936E-2</v>
      </c>
      <c r="D155" s="42">
        <v>3.5545474425819144E-2</v>
      </c>
      <c r="E155" s="19">
        <v>3.4398732150117801E-2</v>
      </c>
      <c r="F155" s="26">
        <v>8.442060028380709</v>
      </c>
      <c r="G155" s="19">
        <v>6.8797464300235607</v>
      </c>
    </row>
    <row r="156" spans="2:7" x14ac:dyDescent="0.4">
      <c r="B156" s="28">
        <v>153</v>
      </c>
      <c r="C156" s="26">
        <v>6.5087081897150983E-2</v>
      </c>
      <c r="D156" s="42">
        <v>5.9146204044757726E-2</v>
      </c>
      <c r="E156" s="19">
        <v>4.889134515266539E-2</v>
      </c>
      <c r="F156" s="26">
        <v>12.42332859419087</v>
      </c>
      <c r="G156" s="19">
        <v>9.7782690305330782</v>
      </c>
    </row>
    <row r="157" spans="2:7" x14ac:dyDescent="0.4">
      <c r="B157" s="28">
        <v>154</v>
      </c>
      <c r="C157" s="26">
        <v>4.2144951127604746E-2</v>
      </c>
      <c r="D157" s="42">
        <v>4.8582683009242358E-2</v>
      </c>
      <c r="E157" s="19">
        <v>6.3703481505481149E-2</v>
      </c>
      <c r="F157" s="26">
        <v>9.0727634136847097</v>
      </c>
      <c r="G157" s="19">
        <v>12.74069630109623</v>
      </c>
    </row>
    <row r="158" spans="2:7" x14ac:dyDescent="0.4">
      <c r="B158" s="28">
        <v>155</v>
      </c>
      <c r="C158" s="26">
        <v>4.9931637016610152E-2</v>
      </c>
      <c r="D158" s="42">
        <v>6.7638607050702224E-2</v>
      </c>
      <c r="E158" s="19">
        <v>5.227276667159373E-2</v>
      </c>
      <c r="F158" s="26">
        <v>11.757024406731237</v>
      </c>
      <c r="G158" s="19">
        <v>10.454553334318746</v>
      </c>
    </row>
    <row r="159" spans="2:7" x14ac:dyDescent="0.4">
      <c r="B159" s="28">
        <v>156</v>
      </c>
      <c r="C159" s="26">
        <v>5.5084346469026907E-2</v>
      </c>
      <c r="D159" s="42">
        <v>4.9708073270250112E-2</v>
      </c>
      <c r="E159" s="19">
        <v>4.270947392456434E-2</v>
      </c>
      <c r="F159" s="26">
        <v>10.479241973927703</v>
      </c>
      <c r="G159" s="19">
        <v>8.5418947849128681</v>
      </c>
    </row>
    <row r="160" spans="2:7" x14ac:dyDescent="0.4">
      <c r="B160" s="28">
        <v>157</v>
      </c>
      <c r="C160" s="26">
        <v>3.3727305470775251E-2</v>
      </c>
      <c r="D160" s="42">
        <v>5.3819347821003234E-2</v>
      </c>
      <c r="E160" s="19">
        <v>5.8466170673576227E-2</v>
      </c>
      <c r="F160" s="26">
        <v>8.7546653291778487</v>
      </c>
      <c r="G160" s="19">
        <v>11.693234134715246</v>
      </c>
    </row>
    <row r="161" spans="2:7" x14ac:dyDescent="0.4">
      <c r="B161" s="28">
        <v>158</v>
      </c>
      <c r="C161" s="26">
        <v>5.7179958168235658E-2</v>
      </c>
      <c r="D161" s="42">
        <v>5.6247955171594484E-2</v>
      </c>
      <c r="E161" s="19">
        <v>5.1914039066156589E-2</v>
      </c>
      <c r="F161" s="26">
        <v>11.342791333983014</v>
      </c>
      <c r="G161" s="19">
        <v>10.382807813231318</v>
      </c>
    </row>
    <row r="162" spans="2:7" x14ac:dyDescent="0.4">
      <c r="B162" s="28">
        <v>159</v>
      </c>
      <c r="C162" s="26">
        <v>5.4768089791845033E-2</v>
      </c>
      <c r="D162" s="42">
        <v>3.6098292110193372E-2</v>
      </c>
      <c r="E162" s="19">
        <v>4.616345433254445E-2</v>
      </c>
      <c r="F162" s="26">
        <v>9.0866381902038409</v>
      </c>
      <c r="G162" s="19">
        <v>9.2326908665088894</v>
      </c>
    </row>
    <row r="163" spans="2:7" x14ac:dyDescent="0.4">
      <c r="B163" s="28">
        <v>160</v>
      </c>
      <c r="C163" s="26">
        <v>5.663869769758529E-2</v>
      </c>
      <c r="D163" s="42">
        <v>5.6176183382414285E-2</v>
      </c>
      <c r="E163" s="19">
        <v>5.3446194128821962E-2</v>
      </c>
      <c r="F163" s="26">
        <v>11.281488107999959</v>
      </c>
      <c r="G163" s="19">
        <v>10.689238825764393</v>
      </c>
    </row>
    <row r="164" spans="2:7" x14ac:dyDescent="0.4">
      <c r="B164" s="28">
        <v>161</v>
      </c>
      <c r="C164" s="26">
        <v>3.7473149343757763E-2</v>
      </c>
      <c r="D164" s="42">
        <v>3.3031140220504795E-2</v>
      </c>
      <c r="E164" s="19">
        <v>4.4037101064666843E-2</v>
      </c>
      <c r="F164" s="26">
        <v>7.0504289564262557</v>
      </c>
      <c r="G164" s="19">
        <v>8.8074202129333692</v>
      </c>
    </row>
    <row r="165" spans="2:7" x14ac:dyDescent="0.4">
      <c r="B165" s="28">
        <v>162</v>
      </c>
      <c r="C165" s="26">
        <v>5.0320550733896012E-2</v>
      </c>
      <c r="D165" s="42">
        <v>6.269396969016762E-2</v>
      </c>
      <c r="E165" s="19">
        <v>6.4280917305654078E-2</v>
      </c>
      <c r="F165" s="26">
        <v>11.301452042406364</v>
      </c>
      <c r="G165" s="19">
        <v>12.856183461130815</v>
      </c>
    </row>
    <row r="166" spans="2:7" x14ac:dyDescent="0.4">
      <c r="B166" s="28">
        <v>163</v>
      </c>
      <c r="C166" s="26">
        <v>3.5124443731444785E-2</v>
      </c>
      <c r="D166" s="42">
        <v>3.5048519763722849E-2</v>
      </c>
      <c r="E166" s="19">
        <v>5.8892029011807491E-2</v>
      </c>
      <c r="F166" s="26">
        <v>7.0172963495167631</v>
      </c>
      <c r="G166" s="19">
        <v>11.778405802361497</v>
      </c>
    </row>
    <row r="167" spans="2:7" x14ac:dyDescent="0.4">
      <c r="B167" s="28">
        <v>164</v>
      </c>
      <c r="C167" s="26">
        <v>4.36628662757775E-2</v>
      </c>
      <c r="D167" s="42">
        <v>5.5679298358690898E-2</v>
      </c>
      <c r="E167" s="19">
        <v>4.0092183299913486E-2</v>
      </c>
      <c r="F167" s="26">
        <v>9.9342164634468411</v>
      </c>
      <c r="G167" s="19">
        <v>8.0184366599826973</v>
      </c>
    </row>
    <row r="168" spans="2:7" x14ac:dyDescent="0.4">
      <c r="B168" s="28">
        <v>165</v>
      </c>
      <c r="C168" s="26">
        <v>5.5127336824273322E-2</v>
      </c>
      <c r="D168" s="42">
        <v>4.0137347766205457E-2</v>
      </c>
      <c r="E168" s="19">
        <v>5.5025719658490582E-2</v>
      </c>
      <c r="F168" s="26">
        <v>9.5264684590478783</v>
      </c>
      <c r="G168" s="19">
        <v>11.005143931698116</v>
      </c>
    </row>
    <row r="169" spans="2:7" x14ac:dyDescent="0.4">
      <c r="B169" s="28">
        <v>166</v>
      </c>
      <c r="C169" s="26">
        <v>3.9844406606785572E-2</v>
      </c>
      <c r="D169" s="42">
        <v>4.9787994538009743E-2</v>
      </c>
      <c r="E169" s="19">
        <v>4.9316001641637089E-2</v>
      </c>
      <c r="F169" s="26">
        <v>8.9632401144795324</v>
      </c>
      <c r="G169" s="19">
        <v>9.8632003283274177</v>
      </c>
    </row>
    <row r="170" spans="2:7" x14ac:dyDescent="0.4">
      <c r="B170" s="28">
        <v>167</v>
      </c>
      <c r="C170" s="26">
        <v>2.6090108398198818E-2</v>
      </c>
      <c r="D170" s="42">
        <v>5.6125281701298109E-2</v>
      </c>
      <c r="E170" s="19">
        <v>6.2365502250192016E-2</v>
      </c>
      <c r="F170" s="26">
        <v>8.2215390099496926</v>
      </c>
      <c r="G170" s="19">
        <v>12.473100450038404</v>
      </c>
    </row>
    <row r="171" spans="2:7" x14ac:dyDescent="0.4">
      <c r="B171" s="28">
        <v>168</v>
      </c>
      <c r="C171" s="26">
        <v>5.3102399440976597E-2</v>
      </c>
      <c r="D171" s="42">
        <v>4.363630237591816E-2</v>
      </c>
      <c r="E171" s="19">
        <v>4.9252342354019894E-2</v>
      </c>
      <c r="F171" s="26">
        <v>9.6738701816894768</v>
      </c>
      <c r="G171" s="19">
        <v>9.8504684708039782</v>
      </c>
    </row>
    <row r="172" spans="2:7" x14ac:dyDescent="0.4">
      <c r="B172" s="28">
        <v>169</v>
      </c>
      <c r="C172" s="26">
        <v>5.2461169056824852E-2</v>
      </c>
      <c r="D172" s="42">
        <v>4.4570105535500601E-2</v>
      </c>
      <c r="E172" s="19">
        <v>5.3952267026271754E-2</v>
      </c>
      <c r="F172" s="26">
        <v>9.7031274592325456</v>
      </c>
      <c r="G172" s="19">
        <v>10.79045340525435</v>
      </c>
    </row>
    <row r="173" spans="2:7" x14ac:dyDescent="0.4">
      <c r="B173" s="28">
        <v>170</v>
      </c>
      <c r="C173" s="26">
        <v>5.6542009882767134E-2</v>
      </c>
      <c r="D173" s="42">
        <v>5.153326809853525E-2</v>
      </c>
      <c r="E173" s="19">
        <v>5.599575234449751E-2</v>
      </c>
      <c r="F173" s="26">
        <v>10.807527798130238</v>
      </c>
      <c r="G173" s="19">
        <v>11.199150468899502</v>
      </c>
    </row>
    <row r="174" spans="2:7" x14ac:dyDescent="0.4">
      <c r="B174" s="28">
        <v>171</v>
      </c>
      <c r="C174" s="26">
        <v>3.4802876949448266E-2</v>
      </c>
      <c r="D174" s="42">
        <v>4.8614831610596272E-2</v>
      </c>
      <c r="E174" s="19">
        <v>5.0006786268924699E-2</v>
      </c>
      <c r="F174" s="26">
        <v>8.3417708560044552</v>
      </c>
      <c r="G174" s="19">
        <v>10.00135725378494</v>
      </c>
    </row>
    <row r="175" spans="2:7" x14ac:dyDescent="0.4">
      <c r="B175" s="28">
        <v>172</v>
      </c>
      <c r="C175" s="26">
        <v>4.4893441596996715E-2</v>
      </c>
      <c r="D175" s="42">
        <v>5.6685538065327529E-2</v>
      </c>
      <c r="E175" s="19">
        <v>5.4200831222438579E-2</v>
      </c>
      <c r="F175" s="26">
        <v>10.157897966232424</v>
      </c>
      <c r="G175" s="19">
        <v>10.840166244487715</v>
      </c>
    </row>
    <row r="176" spans="2:7" x14ac:dyDescent="0.4">
      <c r="B176" s="28">
        <v>173</v>
      </c>
      <c r="C176" s="26">
        <v>5.2511922054878847E-2</v>
      </c>
      <c r="D176" s="42">
        <v>3.5200600525653811E-2</v>
      </c>
      <c r="E176" s="19">
        <v>4.1565143217777899E-2</v>
      </c>
      <c r="F176" s="26">
        <v>8.7712522580532664</v>
      </c>
      <c r="G176" s="19">
        <v>8.3130286435555796</v>
      </c>
    </row>
    <row r="177" spans="2:7" x14ac:dyDescent="0.4">
      <c r="B177" s="28">
        <v>174</v>
      </c>
      <c r="C177" s="26">
        <v>3.8605380185124077E-2</v>
      </c>
      <c r="D177" s="42">
        <v>6.2157195993983297E-2</v>
      </c>
      <c r="E177" s="19">
        <v>5.2732708673176372E-2</v>
      </c>
      <c r="F177" s="26">
        <v>10.076257617910738</v>
      </c>
      <c r="G177" s="19">
        <v>10.546541734635275</v>
      </c>
    </row>
    <row r="178" spans="2:7" x14ac:dyDescent="0.4">
      <c r="B178" s="28">
        <v>175</v>
      </c>
      <c r="C178" s="26">
        <v>4.4682854621098361E-2</v>
      </c>
      <c r="D178" s="42">
        <v>6.2307265351730846E-2</v>
      </c>
      <c r="E178" s="19">
        <v>5.2275661127080375E-2</v>
      </c>
      <c r="F178" s="26">
        <v>10.69901199728292</v>
      </c>
      <c r="G178" s="19">
        <v>10.455132225416076</v>
      </c>
    </row>
    <row r="179" spans="2:7" x14ac:dyDescent="0.4">
      <c r="B179" s="28">
        <v>176</v>
      </c>
      <c r="C179" s="26">
        <v>5.6428756335368313E-2</v>
      </c>
      <c r="D179" s="42">
        <v>5.9413605047114175E-2</v>
      </c>
      <c r="E179" s="19">
        <v>5.6500804443940116E-2</v>
      </c>
      <c r="F179" s="26">
        <v>11.584236138248247</v>
      </c>
      <c r="G179" s="19">
        <v>11.300160888788023</v>
      </c>
    </row>
    <row r="180" spans="2:7" x14ac:dyDescent="0.4">
      <c r="B180" s="28">
        <v>177</v>
      </c>
      <c r="C180" s="26">
        <v>4.0161770365676322E-2</v>
      </c>
      <c r="D180" s="42">
        <v>4.0395679252345773E-2</v>
      </c>
      <c r="E180" s="19">
        <v>4.4559211925727302E-2</v>
      </c>
      <c r="F180" s="26">
        <v>8.0557449618022083</v>
      </c>
      <c r="G180" s="19">
        <v>8.9118423851454605</v>
      </c>
    </row>
    <row r="181" spans="2:7" x14ac:dyDescent="0.4">
      <c r="B181" s="28">
        <v>178</v>
      </c>
      <c r="C181" s="26">
        <v>6.4035001698280469E-2</v>
      </c>
      <c r="D181" s="42">
        <v>4.1811851008512535E-2</v>
      </c>
      <c r="E181" s="19">
        <v>4.9342244506297823E-2</v>
      </c>
      <c r="F181" s="26">
        <v>10.584685270679302</v>
      </c>
      <c r="G181" s="19">
        <v>9.8684489012595655</v>
      </c>
    </row>
    <row r="182" spans="2:7" x14ac:dyDescent="0.4">
      <c r="B182" s="28">
        <v>179</v>
      </c>
      <c r="C182" s="26">
        <v>4.1168542756422392E-2</v>
      </c>
      <c r="D182" s="42">
        <v>3.3497414686262633E-2</v>
      </c>
      <c r="E182" s="19">
        <v>5.7547961232178015E-2</v>
      </c>
      <c r="F182" s="26">
        <v>7.4665957442685027</v>
      </c>
      <c r="G182" s="19">
        <v>11.509592246435602</v>
      </c>
    </row>
    <row r="183" spans="2:7" x14ac:dyDescent="0.4">
      <c r="B183" s="28">
        <v>180</v>
      </c>
      <c r="C183" s="26">
        <v>5.3652967838837974E-2</v>
      </c>
      <c r="D183" s="42">
        <v>4.5469284834073136E-2</v>
      </c>
      <c r="E183" s="19">
        <v>4.1434820876613529E-2</v>
      </c>
      <c r="F183" s="26">
        <v>9.9122252672911113</v>
      </c>
      <c r="G183" s="19">
        <v>8.286964175322705</v>
      </c>
    </row>
    <row r="184" spans="2:7" x14ac:dyDescent="0.4">
      <c r="B184" s="28">
        <v>181</v>
      </c>
      <c r="C184" s="26">
        <v>6.1477604735845265E-2</v>
      </c>
      <c r="D184" s="42">
        <v>5.6894179449425854E-2</v>
      </c>
      <c r="E184" s="19">
        <v>4.318504258779416E-2</v>
      </c>
      <c r="F184" s="26">
        <v>11.837178418527111</v>
      </c>
      <c r="G184" s="19">
        <v>8.6370085175588329</v>
      </c>
    </row>
    <row r="185" spans="2:7" x14ac:dyDescent="0.4">
      <c r="B185" s="28">
        <v>182</v>
      </c>
      <c r="C185" s="26">
        <v>3.4181878016081926E-2</v>
      </c>
      <c r="D185" s="42">
        <v>5.547676652262809E-2</v>
      </c>
      <c r="E185" s="19">
        <v>3.9786038731915982E-2</v>
      </c>
      <c r="F185" s="26">
        <v>8.9658644538710028</v>
      </c>
      <c r="G185" s="19">
        <v>7.9572077463831965</v>
      </c>
    </row>
    <row r="186" spans="2:7" x14ac:dyDescent="0.4">
      <c r="B186" s="28">
        <v>183</v>
      </c>
      <c r="C186" s="26">
        <v>3.9648112504298096E-2</v>
      </c>
      <c r="D186" s="42">
        <v>5.3169337603418645E-2</v>
      </c>
      <c r="E186" s="19">
        <v>6.2294052370905156E-2</v>
      </c>
      <c r="F186" s="26">
        <v>9.2817450107716741</v>
      </c>
      <c r="G186" s="19">
        <v>12.458810474181032</v>
      </c>
    </row>
    <row r="187" spans="2:7" x14ac:dyDescent="0.4">
      <c r="B187" s="28">
        <v>184</v>
      </c>
      <c r="C187" s="26">
        <v>4.9694987195549767E-2</v>
      </c>
      <c r="D187" s="42">
        <v>4.5802826616814112E-2</v>
      </c>
      <c r="E187" s="19">
        <v>4.372646320896395E-2</v>
      </c>
      <c r="F187" s="26">
        <v>9.5497813812363894</v>
      </c>
      <c r="G187" s="19">
        <v>8.7452926417927905</v>
      </c>
    </row>
    <row r="188" spans="2:7" x14ac:dyDescent="0.4">
      <c r="B188" s="28">
        <v>185</v>
      </c>
      <c r="C188" s="26">
        <v>4.5411948345548597E-2</v>
      </c>
      <c r="D188" s="42">
        <v>4.9288674211562238E-2</v>
      </c>
      <c r="E188" s="19">
        <v>3.6683505586586451E-2</v>
      </c>
      <c r="F188" s="26">
        <v>9.4700622557110847</v>
      </c>
      <c r="G188" s="19">
        <v>7.3367011173172898</v>
      </c>
    </row>
    <row r="189" spans="2:7" x14ac:dyDescent="0.4">
      <c r="B189" s="28">
        <v>186</v>
      </c>
      <c r="C189" s="26">
        <v>5.3558502163549342E-2</v>
      </c>
      <c r="D189" s="42">
        <v>3.4008890587170645E-2</v>
      </c>
      <c r="E189" s="19">
        <v>4.8164331332823745E-2</v>
      </c>
      <c r="F189" s="26">
        <v>8.7567392750719986</v>
      </c>
      <c r="G189" s="19">
        <v>9.6328662665647489</v>
      </c>
    </row>
    <row r="190" spans="2:7" x14ac:dyDescent="0.4">
      <c r="B190" s="28">
        <v>187</v>
      </c>
      <c r="C190" s="26">
        <v>3.6696740556549409E-2</v>
      </c>
      <c r="D190" s="42">
        <v>4.6442853233166902E-2</v>
      </c>
      <c r="E190" s="19">
        <v>4.5999709533762631E-2</v>
      </c>
      <c r="F190" s="26">
        <v>8.3139593789716315</v>
      </c>
      <c r="G190" s="19">
        <v>9.1999419067525263</v>
      </c>
    </row>
    <row r="191" spans="2:7" x14ac:dyDescent="0.4">
      <c r="B191" s="28">
        <v>188</v>
      </c>
      <c r="C191" s="26">
        <v>6.0222504974795699E-2</v>
      </c>
      <c r="D191" s="42">
        <v>4.9638899510381827E-2</v>
      </c>
      <c r="E191" s="19">
        <v>4.9483313543894875E-2</v>
      </c>
      <c r="F191" s="26">
        <v>10.986140448517752</v>
      </c>
      <c r="G191" s="19">
        <v>9.8966627087789742</v>
      </c>
    </row>
    <row r="192" spans="2:7" x14ac:dyDescent="0.4">
      <c r="B192" s="28">
        <v>189</v>
      </c>
      <c r="C192" s="26">
        <v>4.4969466586573512E-2</v>
      </c>
      <c r="D192" s="42">
        <v>5.0534649962622483E-2</v>
      </c>
      <c r="E192" s="19">
        <v>5.5256236051451718E-2</v>
      </c>
      <c r="F192" s="26">
        <v>9.5504116549195999</v>
      </c>
      <c r="G192" s="19">
        <v>11.051247210290343</v>
      </c>
    </row>
    <row r="193" spans="2:7" x14ac:dyDescent="0.4">
      <c r="B193" s="28">
        <v>190</v>
      </c>
      <c r="C193" s="26">
        <v>4.079766972823208E-2</v>
      </c>
      <c r="D193" s="42">
        <v>5.5002770845553856E-2</v>
      </c>
      <c r="E193" s="19">
        <v>6.0487103630773316E-2</v>
      </c>
      <c r="F193" s="26">
        <v>9.5800440573785934</v>
      </c>
      <c r="G193" s="19">
        <v>12.097420726154663</v>
      </c>
    </row>
    <row r="194" spans="2:7" x14ac:dyDescent="0.4">
      <c r="B194" s="28">
        <v>191</v>
      </c>
      <c r="C194" s="26">
        <v>4.3818854951762125E-2</v>
      </c>
      <c r="D194" s="42">
        <v>4.3703502437677601E-2</v>
      </c>
      <c r="E194" s="19">
        <v>4.8217578263276689E-2</v>
      </c>
      <c r="F194" s="26">
        <v>8.7522357389439733</v>
      </c>
      <c r="G194" s="19">
        <v>9.6435156526553385</v>
      </c>
    </row>
    <row r="195" spans="2:7" x14ac:dyDescent="0.4">
      <c r="B195" s="28">
        <v>192</v>
      </c>
      <c r="C195" s="26">
        <v>4.2603303126916972E-2</v>
      </c>
      <c r="D195" s="42">
        <v>4.3469690429345155E-2</v>
      </c>
      <c r="E195" s="19">
        <v>6.406479600678551E-2</v>
      </c>
      <c r="F195" s="26">
        <v>8.6072993556262123</v>
      </c>
      <c r="G195" s="19">
        <v>12.812959201357103</v>
      </c>
    </row>
    <row r="196" spans="2:7" x14ac:dyDescent="0.4">
      <c r="B196" s="28">
        <v>193</v>
      </c>
      <c r="C196" s="26">
        <v>6.624429679217006E-2</v>
      </c>
      <c r="D196" s="42">
        <v>4.3684922789898439E-2</v>
      </c>
      <c r="E196" s="19">
        <v>5.2037740980442157E-2</v>
      </c>
      <c r="F196" s="26">
        <v>10.99292195820685</v>
      </c>
      <c r="G196" s="19">
        <v>10.407548196088431</v>
      </c>
    </row>
    <row r="197" spans="2:7" x14ac:dyDescent="0.4">
      <c r="B197" s="28">
        <v>194</v>
      </c>
      <c r="C197" s="26">
        <v>4.1477527637719017E-2</v>
      </c>
      <c r="D197" s="42">
        <v>4.0258728180426161E-2</v>
      </c>
      <c r="E197" s="19">
        <v>5.3527933709721427E-2</v>
      </c>
      <c r="F197" s="26">
        <v>8.1736255818145178</v>
      </c>
      <c r="G197" s="19">
        <v>10.705586741944286</v>
      </c>
    </row>
    <row r="198" spans="2:7" x14ac:dyDescent="0.4">
      <c r="B198" s="28">
        <v>195</v>
      </c>
      <c r="C198" s="26">
        <v>4.1351335416458586E-2</v>
      </c>
      <c r="D198" s="42">
        <v>6.3499971242921879E-2</v>
      </c>
      <c r="E198" s="19">
        <v>5.8222816674510514E-2</v>
      </c>
      <c r="F198" s="26">
        <v>10.485130665938048</v>
      </c>
      <c r="G198" s="19">
        <v>11.644563334902102</v>
      </c>
    </row>
    <row r="199" spans="2:7" x14ac:dyDescent="0.4">
      <c r="B199" s="28">
        <v>196</v>
      </c>
      <c r="C199" s="26">
        <v>4.1390017040725285E-2</v>
      </c>
      <c r="D199" s="42">
        <v>6.0230461182749891E-2</v>
      </c>
      <c r="E199" s="19">
        <v>4.5513028503684647E-2</v>
      </c>
      <c r="F199" s="26">
        <v>10.162047822347517</v>
      </c>
      <c r="G199" s="19">
        <v>9.1026057007369285</v>
      </c>
    </row>
    <row r="200" spans="2:7" x14ac:dyDescent="0.4">
      <c r="B200" s="28">
        <v>197</v>
      </c>
      <c r="C200" s="26">
        <v>4.343065179495606E-2</v>
      </c>
      <c r="D200" s="42">
        <v>6.0178239056866201E-2</v>
      </c>
      <c r="E200" s="19">
        <v>4.5739087153357352E-2</v>
      </c>
      <c r="F200" s="26">
        <v>10.360889085182226</v>
      </c>
      <c r="G200" s="19">
        <v>9.1478174306714699</v>
      </c>
    </row>
    <row r="201" spans="2:7" x14ac:dyDescent="0.4">
      <c r="B201" s="28">
        <v>198</v>
      </c>
      <c r="C201" s="26">
        <v>5.1052208289667687E-2</v>
      </c>
      <c r="D201" s="42">
        <v>4.8802111890688345E-2</v>
      </c>
      <c r="E201" s="19">
        <v>5.1620243457892498E-2</v>
      </c>
      <c r="F201" s="26">
        <v>9.9854320180356027</v>
      </c>
      <c r="G201" s="19">
        <v>10.324048691578499</v>
      </c>
    </row>
    <row r="202" spans="2:7" x14ac:dyDescent="0.4">
      <c r="B202" s="28">
        <v>199</v>
      </c>
      <c r="C202" s="26">
        <v>5.9514666559226437E-2</v>
      </c>
      <c r="D202" s="42">
        <v>4.8443045658774692E-2</v>
      </c>
      <c r="E202" s="19">
        <v>3.7161704228243206E-2</v>
      </c>
      <c r="F202" s="26">
        <v>10.795771221800113</v>
      </c>
      <c r="G202" s="19">
        <v>7.4323408456486408</v>
      </c>
    </row>
    <row r="203" spans="2:7" x14ac:dyDescent="0.4">
      <c r="B203" s="28">
        <v>200</v>
      </c>
      <c r="C203" s="26">
        <v>3.9400738119051933E-2</v>
      </c>
      <c r="D203" s="42">
        <v>6.2586756948070463E-2</v>
      </c>
      <c r="E203" s="19">
        <v>5.936670125382168E-2</v>
      </c>
      <c r="F203" s="26">
        <v>10.19874950671224</v>
      </c>
      <c r="G203" s="19">
        <v>11.873340250764336</v>
      </c>
    </row>
    <row r="204" spans="2:7" x14ac:dyDescent="0.4">
      <c r="B204" s="28">
        <v>201</v>
      </c>
      <c r="C204" s="26">
        <v>6.3334486097543927E-2</v>
      </c>
      <c r="D204" s="42">
        <v>5.4245627009491537E-2</v>
      </c>
      <c r="E204" s="19">
        <v>5.7496593465109061E-2</v>
      </c>
      <c r="F204" s="26">
        <v>11.758011310703546</v>
      </c>
      <c r="G204" s="19">
        <v>11.499318693021813</v>
      </c>
    </row>
    <row r="205" spans="2:7" x14ac:dyDescent="0.4">
      <c r="B205" s="28">
        <v>202</v>
      </c>
      <c r="C205" s="26">
        <v>4.1930877806225626E-2</v>
      </c>
      <c r="D205" s="42">
        <v>6.5368212444243082E-2</v>
      </c>
      <c r="E205" s="19">
        <v>2.7676498014719001E-2</v>
      </c>
      <c r="F205" s="26">
        <v>10.72990902504687</v>
      </c>
      <c r="G205" s="19">
        <v>5.5352996029438</v>
      </c>
    </row>
    <row r="206" spans="2:7" x14ac:dyDescent="0.4">
      <c r="B206" s="28">
        <v>203</v>
      </c>
      <c r="C206" s="26">
        <v>4.5879942149541678E-2</v>
      </c>
      <c r="D206" s="42">
        <v>5.8262065672581735E-2</v>
      </c>
      <c r="E206" s="19">
        <v>6.7932370789933041E-2</v>
      </c>
      <c r="F206" s="26">
        <v>10.41420078221234</v>
      </c>
      <c r="G206" s="19">
        <v>13.586474157986608</v>
      </c>
    </row>
    <row r="207" spans="2:7" x14ac:dyDescent="0.4">
      <c r="B207" s="28">
        <v>204</v>
      </c>
      <c r="C207" s="26">
        <v>5.5953096192314734E-2</v>
      </c>
      <c r="D207" s="42">
        <v>3.7682452916344679E-2</v>
      </c>
      <c r="E207" s="19">
        <v>4.4308751520774702E-2</v>
      </c>
      <c r="F207" s="26">
        <v>9.3635549108659415</v>
      </c>
      <c r="G207" s="19">
        <v>8.8617503041549401</v>
      </c>
    </row>
    <row r="208" spans="2:7" x14ac:dyDescent="0.4">
      <c r="B208" s="28">
        <v>205</v>
      </c>
      <c r="C208" s="26">
        <v>4.8996638806335209E-2</v>
      </c>
      <c r="D208" s="42">
        <v>4.2888409231339297E-2</v>
      </c>
      <c r="E208" s="19">
        <v>5.5014141999045037E-2</v>
      </c>
      <c r="F208" s="26">
        <v>9.1885048037674508</v>
      </c>
      <c r="G208" s="19">
        <v>11.002828399809008</v>
      </c>
    </row>
    <row r="209" spans="2:7" x14ac:dyDescent="0.4">
      <c r="B209" s="28">
        <v>206</v>
      </c>
      <c r="C209" s="26">
        <v>3.5654452848944806E-2</v>
      </c>
      <c r="D209" s="42">
        <v>5.1440379287902155E-2</v>
      </c>
      <c r="E209" s="19">
        <v>6.8712198205749198E-2</v>
      </c>
      <c r="F209" s="26">
        <v>8.7094832136846954</v>
      </c>
      <c r="G209" s="19">
        <v>13.74243964114984</v>
      </c>
    </row>
    <row r="210" spans="2:7" x14ac:dyDescent="0.4">
      <c r="B210" s="28">
        <v>207</v>
      </c>
      <c r="C210" s="26">
        <v>4.8840694211380889E-2</v>
      </c>
      <c r="D210" s="42">
        <v>4.9257366185509584E-2</v>
      </c>
      <c r="E210" s="19">
        <v>5.6492871291710128E-2</v>
      </c>
      <c r="F210" s="26">
        <v>9.8098060396890467</v>
      </c>
      <c r="G210" s="19">
        <v>11.298574258342025</v>
      </c>
    </row>
    <row r="211" spans="2:7" x14ac:dyDescent="0.4">
      <c r="B211" s="28">
        <v>208</v>
      </c>
      <c r="C211" s="26">
        <v>5.8326215729875716E-2</v>
      </c>
      <c r="D211" s="42">
        <v>5.7371675005907646E-2</v>
      </c>
      <c r="E211" s="19">
        <v>3.2635048258701546E-2</v>
      </c>
      <c r="F211" s="26">
        <v>11.569789073578336</v>
      </c>
      <c r="G211" s="19">
        <v>6.5270096517403093</v>
      </c>
    </row>
    <row r="212" spans="2:7" x14ac:dyDescent="0.4">
      <c r="B212" s="28">
        <v>209</v>
      </c>
      <c r="C212" s="26">
        <v>4.9989506205698295E-2</v>
      </c>
      <c r="D212" s="42">
        <v>3.0808143473415758E-2</v>
      </c>
      <c r="E212" s="19">
        <v>4.9585179454338137E-2</v>
      </c>
      <c r="F212" s="26">
        <v>8.0797649679114052</v>
      </c>
      <c r="G212" s="19">
        <v>9.917035890867627</v>
      </c>
    </row>
    <row r="213" spans="2:7" x14ac:dyDescent="0.4">
      <c r="B213" s="28">
        <v>210</v>
      </c>
      <c r="C213" s="26">
        <v>5.7236286277740585E-2</v>
      </c>
      <c r="D213" s="42">
        <v>3.5410326958540517E-2</v>
      </c>
      <c r="E213" s="19">
        <v>4.6123380600169697E-2</v>
      </c>
      <c r="F213" s="26">
        <v>9.2646613236281095</v>
      </c>
      <c r="G213" s="19">
        <v>9.2246761200339389</v>
      </c>
    </row>
    <row r="214" spans="2:7" x14ac:dyDescent="0.4">
      <c r="B214" s="28">
        <v>211</v>
      </c>
      <c r="C214" s="26">
        <v>6.0809020095419879E-2</v>
      </c>
      <c r="D214" s="42">
        <v>5.2272052422340946E-2</v>
      </c>
      <c r="E214" s="19">
        <v>6.4582786807427961E-2</v>
      </c>
      <c r="F214" s="26">
        <v>11.308107251776082</v>
      </c>
      <c r="G214" s="19">
        <v>12.916557361485593</v>
      </c>
    </row>
    <row r="215" spans="2:7" x14ac:dyDescent="0.4">
      <c r="B215" s="28">
        <v>212</v>
      </c>
      <c r="C215" s="26">
        <v>4.582992761575206E-2</v>
      </c>
      <c r="D215" s="42">
        <v>3.914007784767741E-2</v>
      </c>
      <c r="E215" s="19">
        <v>4.7641848248333674E-2</v>
      </c>
      <c r="F215" s="26">
        <v>8.4970005463429477</v>
      </c>
      <c r="G215" s="19">
        <v>9.5283696496667343</v>
      </c>
    </row>
    <row r="216" spans="2:7" x14ac:dyDescent="0.4">
      <c r="B216" s="28">
        <v>213</v>
      </c>
      <c r="C216" s="26">
        <v>3.4666949992246968E-2</v>
      </c>
      <c r="D216" s="42">
        <v>4.6310589474713532E-2</v>
      </c>
      <c r="E216" s="19">
        <v>7.930761869706715E-2</v>
      </c>
      <c r="F216" s="26">
        <v>8.0977539466960504</v>
      </c>
      <c r="G216" s="19">
        <v>15.86152373941343</v>
      </c>
    </row>
    <row r="217" spans="2:7" x14ac:dyDescent="0.4">
      <c r="B217" s="28">
        <v>214</v>
      </c>
      <c r="C217" s="26">
        <v>4.499363217609894E-2</v>
      </c>
      <c r="D217" s="42">
        <v>5.1777943751139199E-2</v>
      </c>
      <c r="E217" s="19">
        <v>3.7920968503847706E-2</v>
      </c>
      <c r="F217" s="26">
        <v>9.6771575927238143</v>
      </c>
      <c r="G217" s="19">
        <v>7.584193700769541</v>
      </c>
    </row>
    <row r="218" spans="2:7" x14ac:dyDescent="0.4">
      <c r="B218" s="28">
        <v>215</v>
      </c>
      <c r="C218" s="26">
        <v>5.7042602315437459E-2</v>
      </c>
      <c r="D218" s="42">
        <v>6.1796449436926804E-2</v>
      </c>
      <c r="E218" s="19">
        <v>5.1986723010027477E-2</v>
      </c>
      <c r="F218" s="26">
        <v>11.883905175236425</v>
      </c>
      <c r="G218" s="19">
        <v>10.397344602005495</v>
      </c>
    </row>
    <row r="219" spans="2:7" x14ac:dyDescent="0.4">
      <c r="B219" s="28">
        <v>216</v>
      </c>
      <c r="C219" s="26">
        <v>6.3980892040473553E-2</v>
      </c>
      <c r="D219" s="42">
        <v>3.3791014058273852E-2</v>
      </c>
      <c r="E219" s="19">
        <v>4.7109765526038058E-2</v>
      </c>
      <c r="F219" s="26">
        <v>9.7771906098747401</v>
      </c>
      <c r="G219" s="19">
        <v>9.4219531052076118</v>
      </c>
    </row>
    <row r="220" spans="2:7" x14ac:dyDescent="0.4">
      <c r="B220" s="28">
        <v>217</v>
      </c>
      <c r="C220" s="26">
        <v>5.3593128210278486E-2</v>
      </c>
      <c r="D220" s="42">
        <v>5.3011100738474107E-2</v>
      </c>
      <c r="E220" s="19">
        <v>5.4472787586636325E-2</v>
      </c>
      <c r="F220" s="26">
        <v>10.660422894875259</v>
      </c>
      <c r="G220" s="19">
        <v>10.894557517327264</v>
      </c>
    </row>
    <row r="221" spans="2:7" x14ac:dyDescent="0.4">
      <c r="B221" s="28">
        <v>218</v>
      </c>
      <c r="C221" s="26">
        <v>4.3104242240478235E-2</v>
      </c>
      <c r="D221" s="42">
        <v>3.7771555845394496E-2</v>
      </c>
      <c r="E221" s="19">
        <v>4.1752058815785704E-2</v>
      </c>
      <c r="F221" s="26">
        <v>8.0875798085872734</v>
      </c>
      <c r="G221" s="19">
        <v>8.3504117631571404</v>
      </c>
    </row>
    <row r="222" spans="2:7" x14ac:dyDescent="0.4">
      <c r="B222" s="28">
        <v>219</v>
      </c>
      <c r="C222" s="26">
        <v>5.8349173951072586E-2</v>
      </c>
      <c r="D222" s="42">
        <v>3.205127574372816E-2</v>
      </c>
      <c r="E222" s="19">
        <v>5.0653955170611206E-2</v>
      </c>
      <c r="F222" s="26">
        <v>9.0400449694800749</v>
      </c>
      <c r="G222" s="19">
        <v>10.130791034122241</v>
      </c>
    </row>
    <row r="223" spans="2:7" x14ac:dyDescent="0.4">
      <c r="B223" s="28">
        <v>220</v>
      </c>
      <c r="C223" s="26">
        <v>3.1528386726067427E-2</v>
      </c>
      <c r="D223" s="42">
        <v>6.2475190903587455E-2</v>
      </c>
      <c r="E223" s="19">
        <v>3.4669552799338817E-2</v>
      </c>
      <c r="F223" s="26">
        <v>9.4003577629654878</v>
      </c>
      <c r="G223" s="19">
        <v>6.9339105598677637</v>
      </c>
    </row>
    <row r="224" spans="2:7" x14ac:dyDescent="0.4">
      <c r="B224" s="28">
        <v>221</v>
      </c>
      <c r="C224" s="26">
        <v>5.4237403427207259E-2</v>
      </c>
      <c r="D224" s="42">
        <v>4.668644070815111E-2</v>
      </c>
      <c r="E224" s="19">
        <v>5.5806187359065722E-2</v>
      </c>
      <c r="F224" s="26">
        <v>10.092384413535836</v>
      </c>
      <c r="G224" s="19">
        <v>11.161237471813145</v>
      </c>
    </row>
    <row r="225" spans="2:7" x14ac:dyDescent="0.4">
      <c r="B225" s="28">
        <v>222</v>
      </c>
      <c r="C225" s="26">
        <v>5.2005394406826423E-2</v>
      </c>
      <c r="D225" s="42">
        <v>4.483580726745405E-2</v>
      </c>
      <c r="E225" s="19">
        <v>4.3922531872013247E-2</v>
      </c>
      <c r="F225" s="26">
        <v>9.6841201674280484</v>
      </c>
      <c r="G225" s="19">
        <v>8.7845063744026497</v>
      </c>
    </row>
    <row r="226" spans="2:7" x14ac:dyDescent="0.4">
      <c r="B226" s="28">
        <v>223</v>
      </c>
      <c r="C226" s="26">
        <v>5.0857773907287865E-2</v>
      </c>
      <c r="D226" s="42">
        <v>5.4923518848653791E-2</v>
      </c>
      <c r="E226" s="19">
        <v>3.5483913258362559E-2</v>
      </c>
      <c r="F226" s="26">
        <v>10.578129275594165</v>
      </c>
      <c r="G226" s="19">
        <v>7.0967826516725117</v>
      </c>
    </row>
    <row r="227" spans="2:7" x14ac:dyDescent="0.4">
      <c r="B227" s="28">
        <v>224</v>
      </c>
      <c r="C227" s="26">
        <v>5.008690034573976E-2</v>
      </c>
      <c r="D227" s="42">
        <v>4.4347504222117688E-2</v>
      </c>
      <c r="E227" s="19">
        <v>5.8282040719056308E-2</v>
      </c>
      <c r="F227" s="26">
        <v>9.4434404567857442</v>
      </c>
      <c r="G227" s="19">
        <v>11.656408143811262</v>
      </c>
    </row>
    <row r="228" spans="2:7" x14ac:dyDescent="0.4">
      <c r="B228" s="28">
        <v>225</v>
      </c>
      <c r="C228" s="26">
        <v>5.3276997177554491E-2</v>
      </c>
      <c r="D228" s="42">
        <v>5.5085834592648507E-2</v>
      </c>
      <c r="E228" s="19">
        <v>4.7258812877808594E-2</v>
      </c>
      <c r="F228" s="26">
        <v>10.836283177020299</v>
      </c>
      <c r="G228" s="19">
        <v>9.4517625755617196</v>
      </c>
    </row>
    <row r="229" spans="2:7" x14ac:dyDescent="0.4">
      <c r="B229" s="28">
        <v>226</v>
      </c>
      <c r="C229" s="26">
        <v>3.960340104733788E-2</v>
      </c>
      <c r="D229" s="42">
        <v>5.4375381249876037E-2</v>
      </c>
      <c r="E229" s="19">
        <v>2.302733595438318E-2</v>
      </c>
      <c r="F229" s="26">
        <v>9.3978782297213908</v>
      </c>
      <c r="G229" s="19">
        <v>4.6054671908766363</v>
      </c>
    </row>
    <row r="230" spans="2:7" x14ac:dyDescent="0.4">
      <c r="B230" s="28">
        <v>227</v>
      </c>
      <c r="C230" s="26">
        <v>4.752174444182148E-2</v>
      </c>
      <c r="D230" s="42">
        <v>3.8135779314768477E-2</v>
      </c>
      <c r="E230" s="19">
        <v>3.76279926462426E-2</v>
      </c>
      <c r="F230" s="26">
        <v>8.5657523756589953</v>
      </c>
      <c r="G230" s="19">
        <v>7.5255985292485201</v>
      </c>
    </row>
    <row r="231" spans="2:7" x14ac:dyDescent="0.4">
      <c r="B231" s="28">
        <v>228</v>
      </c>
      <c r="C231" s="26">
        <v>4.418542776900343E-2</v>
      </c>
      <c r="D231" s="42">
        <v>5.3299086044024807E-2</v>
      </c>
      <c r="E231" s="19">
        <v>5.2077115503723258E-2</v>
      </c>
      <c r="F231" s="26">
        <v>9.7484513813028233</v>
      </c>
      <c r="G231" s="19">
        <v>10.415423100744652</v>
      </c>
    </row>
    <row r="232" spans="2:7" x14ac:dyDescent="0.4">
      <c r="B232" s="28">
        <v>229</v>
      </c>
      <c r="C232" s="26">
        <v>4.6647961185660905E-2</v>
      </c>
      <c r="D232" s="42">
        <v>4.6419848662301928E-2</v>
      </c>
      <c r="E232" s="19">
        <v>5.7961310688515455E-2</v>
      </c>
      <c r="F232" s="26">
        <v>9.3067809847962835</v>
      </c>
      <c r="G232" s="19">
        <v>11.592262137703091</v>
      </c>
    </row>
    <row r="233" spans="2:7" x14ac:dyDescent="0.4">
      <c r="B233" s="28">
        <v>230</v>
      </c>
      <c r="C233" s="26">
        <v>6.4323094889821603E-2</v>
      </c>
      <c r="D233" s="42">
        <v>5.3797777529645409E-2</v>
      </c>
      <c r="E233" s="19">
        <v>5.1999670404552584E-2</v>
      </c>
      <c r="F233" s="26">
        <v>11.812087241946703</v>
      </c>
      <c r="G233" s="19">
        <v>10.399934080910517</v>
      </c>
    </row>
    <row r="234" spans="2:7" x14ac:dyDescent="0.4">
      <c r="B234" s="28">
        <v>231</v>
      </c>
      <c r="C234" s="26">
        <v>6.0389284900033938E-2</v>
      </c>
      <c r="D234" s="42">
        <v>4.5870287534297845E-2</v>
      </c>
      <c r="E234" s="19">
        <v>5.5679081314383733E-2</v>
      </c>
      <c r="F234" s="26">
        <v>10.625957243433177</v>
      </c>
      <c r="G234" s="19">
        <v>11.135816262876746</v>
      </c>
    </row>
    <row r="235" spans="2:7" x14ac:dyDescent="0.4">
      <c r="B235" s="28">
        <v>232</v>
      </c>
      <c r="C235" s="26">
        <v>3.3755499188126759E-2</v>
      </c>
      <c r="D235" s="42">
        <v>5.1260224918058254E-2</v>
      </c>
      <c r="E235" s="19">
        <v>5.298602122014745E-2</v>
      </c>
      <c r="F235" s="26">
        <v>8.5015724106185004</v>
      </c>
      <c r="G235" s="19">
        <v>10.59720424402949</v>
      </c>
    </row>
    <row r="236" spans="2:7" x14ac:dyDescent="0.4">
      <c r="B236" s="28">
        <v>233</v>
      </c>
      <c r="C236" s="26">
        <v>4.4794045036655572E-2</v>
      </c>
      <c r="D236" s="42">
        <v>5.0891917184927637E-2</v>
      </c>
      <c r="E236" s="19">
        <v>7.5826953771126346E-2</v>
      </c>
      <c r="F236" s="26">
        <v>9.5685962221583196</v>
      </c>
      <c r="G236" s="19">
        <v>15.165390754225269</v>
      </c>
    </row>
    <row r="237" spans="2:7" x14ac:dyDescent="0.4">
      <c r="B237" s="28">
        <v>234</v>
      </c>
      <c r="C237" s="26">
        <v>6.5562881158627642E-2</v>
      </c>
      <c r="D237" s="42">
        <v>5.1200215831990824E-2</v>
      </c>
      <c r="E237" s="19">
        <v>4.832118540250243E-2</v>
      </c>
      <c r="F237" s="26">
        <v>11.676309699061846</v>
      </c>
      <c r="G237" s="19">
        <v>9.6642370805004862</v>
      </c>
    </row>
    <row r="238" spans="2:7" x14ac:dyDescent="0.4">
      <c r="B238" s="28">
        <v>235</v>
      </c>
      <c r="C238" s="26">
        <v>4.3929415310988283E-2</v>
      </c>
      <c r="D238" s="42">
        <v>5.5287475510958708E-2</v>
      </c>
      <c r="E238" s="19">
        <v>6.1628525385329307E-2</v>
      </c>
      <c r="F238" s="26">
        <v>9.9216890821946997</v>
      </c>
      <c r="G238" s="19">
        <v>12.32570507706586</v>
      </c>
    </row>
    <row r="239" spans="2:7" x14ac:dyDescent="0.4">
      <c r="B239" s="28">
        <v>236</v>
      </c>
      <c r="C239" s="26">
        <v>5.4562254707413028E-2</v>
      </c>
      <c r="D239" s="42">
        <v>2.7795815264600187E-2</v>
      </c>
      <c r="E239" s="19">
        <v>5.0488711611430627E-2</v>
      </c>
      <c r="F239" s="26">
        <v>8.2358069972013208</v>
      </c>
      <c r="G239" s="19">
        <v>10.097742322286125</v>
      </c>
    </row>
    <row r="240" spans="2:7" x14ac:dyDescent="0.4">
      <c r="B240" s="28">
        <v>237</v>
      </c>
      <c r="C240" s="26">
        <v>6.196476966280523E-2</v>
      </c>
      <c r="D240" s="42">
        <v>7.0785954908723553E-2</v>
      </c>
      <c r="E240" s="19">
        <v>4.9156173134911982E-2</v>
      </c>
      <c r="F240" s="26">
        <v>13.275072457152877</v>
      </c>
      <c r="G240" s="19">
        <v>9.8312346269823969</v>
      </c>
    </row>
    <row r="241" spans="2:7" x14ac:dyDescent="0.4">
      <c r="B241" s="28">
        <v>238</v>
      </c>
      <c r="C241" s="26">
        <v>3.8654364375038469E-2</v>
      </c>
      <c r="D241" s="42">
        <v>4.0698377486405382E-2</v>
      </c>
      <c r="E241" s="19">
        <v>5.6742710818018571E-2</v>
      </c>
      <c r="F241" s="26">
        <v>7.935274186144385</v>
      </c>
      <c r="G241" s="19">
        <v>11.348542163603714</v>
      </c>
    </row>
    <row r="242" spans="2:7" x14ac:dyDescent="0.4">
      <c r="B242" s="28">
        <v>239</v>
      </c>
      <c r="C242" s="26">
        <v>6.0739590457636085E-2</v>
      </c>
      <c r="D242" s="42">
        <v>5.8967255604205016E-2</v>
      </c>
      <c r="E242" s="19">
        <v>3.2103409160993038E-2</v>
      </c>
      <c r="F242" s="26">
        <v>11.970684606184109</v>
      </c>
      <c r="G242" s="19">
        <v>6.4206818321986079</v>
      </c>
    </row>
    <row r="243" spans="2:7" x14ac:dyDescent="0.4">
      <c r="B243" s="28">
        <v>240</v>
      </c>
      <c r="C243" s="26">
        <v>3.1338489044549007E-2</v>
      </c>
      <c r="D243" s="42">
        <v>5.2302880655280042E-2</v>
      </c>
      <c r="E243" s="19">
        <v>4.9196846965629135E-2</v>
      </c>
      <c r="F243" s="26">
        <v>8.3641369699829049</v>
      </c>
      <c r="G243" s="19">
        <v>9.8393693931258266</v>
      </c>
    </row>
    <row r="244" spans="2:7" x14ac:dyDescent="0.4">
      <c r="B244" s="28">
        <v>241</v>
      </c>
      <c r="C244" s="26">
        <v>4.6989488083810253E-2</v>
      </c>
      <c r="D244" s="42">
        <v>5.6458837988074613E-2</v>
      </c>
      <c r="E244" s="19">
        <v>3.6501266179635797E-2</v>
      </c>
      <c r="F244" s="26">
        <v>10.344832607188486</v>
      </c>
      <c r="G244" s="19">
        <v>7.3002532359271592</v>
      </c>
    </row>
    <row r="245" spans="2:7" x14ac:dyDescent="0.4">
      <c r="B245" s="28">
        <v>242</v>
      </c>
      <c r="C245" s="26">
        <v>5.4954565096171436E-2</v>
      </c>
      <c r="D245" s="42">
        <v>4.8312712891527387E-2</v>
      </c>
      <c r="E245" s="19">
        <v>3.9547497997621361E-2</v>
      </c>
      <c r="F245" s="26">
        <v>10.326727798769882</v>
      </c>
      <c r="G245" s="19">
        <v>7.9094995995242723</v>
      </c>
    </row>
    <row r="246" spans="2:7" x14ac:dyDescent="0.4">
      <c r="B246" s="28">
        <v>243</v>
      </c>
      <c r="C246" s="26">
        <v>5.0651887829877451E-2</v>
      </c>
      <c r="D246" s="42">
        <v>4.972771122758448E-2</v>
      </c>
      <c r="E246" s="19">
        <v>4.4245202408863177E-2</v>
      </c>
      <c r="F246" s="26">
        <v>10.037959905746192</v>
      </c>
      <c r="G246" s="19">
        <v>8.8490404817726347</v>
      </c>
    </row>
    <row r="247" spans="2:7" x14ac:dyDescent="0.4">
      <c r="B247" s="28">
        <v>244</v>
      </c>
      <c r="C247" s="26">
        <v>5.2196299619975094E-2</v>
      </c>
      <c r="D247" s="42">
        <v>4.7339083199728141E-2</v>
      </c>
      <c r="E247" s="19">
        <v>4.4818836613983205E-2</v>
      </c>
      <c r="F247" s="26">
        <v>9.9535382819703244</v>
      </c>
      <c r="G247" s="19">
        <v>8.9637673227966417</v>
      </c>
    </row>
    <row r="248" spans="2:7" x14ac:dyDescent="0.4">
      <c r="B248" s="28">
        <v>245</v>
      </c>
      <c r="C248" s="26">
        <v>4.7345604578414545E-2</v>
      </c>
      <c r="D248" s="42">
        <v>4.7286561542835857E-2</v>
      </c>
      <c r="E248" s="19">
        <v>5.7949912215196631E-2</v>
      </c>
      <c r="F248" s="26">
        <v>9.4632166121250414</v>
      </c>
      <c r="G248" s="19">
        <v>11.589982443039325</v>
      </c>
    </row>
    <row r="249" spans="2:7" x14ac:dyDescent="0.4">
      <c r="B249" s="28">
        <v>246</v>
      </c>
      <c r="C249" s="26">
        <v>5.6822367138293875E-2</v>
      </c>
      <c r="D249" s="42">
        <v>5.2126129163434995E-2</v>
      </c>
      <c r="E249" s="19">
        <v>4.0337258224589112E-2</v>
      </c>
      <c r="F249" s="26">
        <v>10.894849630172887</v>
      </c>
      <c r="G249" s="19">
        <v>8.0674516449178224</v>
      </c>
    </row>
    <row r="250" spans="2:7" x14ac:dyDescent="0.4">
      <c r="B250" s="28">
        <v>247</v>
      </c>
      <c r="C250" s="26">
        <v>6.4894695095374377E-2</v>
      </c>
      <c r="D250" s="42">
        <v>5.9854322136873084E-2</v>
      </c>
      <c r="E250" s="19">
        <v>4.9226279269052167E-2</v>
      </c>
      <c r="F250" s="26">
        <v>12.474901723224747</v>
      </c>
      <c r="G250" s="19">
        <v>9.8452558538104338</v>
      </c>
    </row>
    <row r="251" spans="2:7" x14ac:dyDescent="0.4">
      <c r="B251" s="28">
        <v>248</v>
      </c>
      <c r="C251" s="26">
        <v>5.1699677710843737E-2</v>
      </c>
      <c r="D251" s="42">
        <v>6.6583485463313885E-2</v>
      </c>
      <c r="E251" s="19">
        <v>5.1843650764948006E-2</v>
      </c>
      <c r="F251" s="26">
        <v>11.828316317415762</v>
      </c>
      <c r="G251" s="19">
        <v>10.368730152989601</v>
      </c>
    </row>
    <row r="252" spans="2:7" x14ac:dyDescent="0.4">
      <c r="B252" s="28">
        <v>249</v>
      </c>
      <c r="C252" s="26">
        <v>5.0240715567725483E-2</v>
      </c>
      <c r="D252" s="42">
        <v>4.3036366782526404E-2</v>
      </c>
      <c r="E252" s="19">
        <v>6.7107811329577716E-2</v>
      </c>
      <c r="F252" s="26">
        <v>9.3277082350251881</v>
      </c>
      <c r="G252" s="19">
        <v>13.421562265915544</v>
      </c>
    </row>
    <row r="253" spans="2:7" x14ac:dyDescent="0.4">
      <c r="B253" s="28">
        <v>250</v>
      </c>
      <c r="C253" s="26">
        <v>5.1974387689425944E-2</v>
      </c>
      <c r="D253" s="42">
        <v>5.4760122486747456E-2</v>
      </c>
      <c r="E253" s="19">
        <v>6.5759574779202495E-2</v>
      </c>
      <c r="F253" s="26">
        <v>10.673451017617339</v>
      </c>
      <c r="G253" s="19">
        <v>13.1519149558405</v>
      </c>
    </row>
    <row r="254" spans="2:7" x14ac:dyDescent="0.4">
      <c r="B254" s="28">
        <v>251</v>
      </c>
      <c r="C254" s="26">
        <v>4.247002509216815E-2</v>
      </c>
      <c r="D254" s="42">
        <v>5.1389976248930685E-2</v>
      </c>
      <c r="E254" s="19">
        <v>4.6677176964360793E-2</v>
      </c>
      <c r="F254" s="26">
        <v>9.3860001341098833</v>
      </c>
      <c r="G254" s="19">
        <v>9.3354353928721583</v>
      </c>
    </row>
    <row r="255" spans="2:7" x14ac:dyDescent="0.4">
      <c r="B255" s="28">
        <v>252</v>
      </c>
      <c r="C255" s="26">
        <v>4.7215328932102105E-2</v>
      </c>
      <c r="D255" s="42">
        <v>6.842186695004239E-2</v>
      </c>
      <c r="E255" s="19">
        <v>6.1784017205295375E-2</v>
      </c>
      <c r="F255" s="26">
        <v>11.56371958821445</v>
      </c>
      <c r="G255" s="19">
        <v>12.356803441059075</v>
      </c>
    </row>
    <row r="256" spans="2:7" x14ac:dyDescent="0.4">
      <c r="B256" s="28">
        <v>253</v>
      </c>
      <c r="C256" s="26">
        <v>6.2224722422369982E-2</v>
      </c>
      <c r="D256" s="42">
        <v>3.3719700804989199E-2</v>
      </c>
      <c r="E256" s="19">
        <v>3.9072135889183804E-2</v>
      </c>
      <c r="F256" s="26">
        <v>9.5944423227359188</v>
      </c>
      <c r="G256" s="19">
        <v>7.8144271778367607</v>
      </c>
    </row>
    <row r="257" spans="2:7" x14ac:dyDescent="0.4">
      <c r="B257" s="28">
        <v>254</v>
      </c>
      <c r="C257" s="26">
        <v>3.4712334603727912E-2</v>
      </c>
      <c r="D257" s="42">
        <v>3.9780045509262577E-2</v>
      </c>
      <c r="E257" s="19">
        <v>5.9959012468605681E-2</v>
      </c>
      <c r="F257" s="26">
        <v>7.4492380112990491</v>
      </c>
      <c r="G257" s="19">
        <v>11.991802493721137</v>
      </c>
    </row>
    <row r="258" spans="2:7" x14ac:dyDescent="0.4">
      <c r="B258" s="28">
        <v>255</v>
      </c>
      <c r="C258" s="26">
        <v>4.359740774800782E-2</v>
      </c>
      <c r="D258" s="42">
        <v>4.4126264706130035E-2</v>
      </c>
      <c r="E258" s="19">
        <v>4.7661370638017578E-2</v>
      </c>
      <c r="F258" s="26">
        <v>8.7723672454137862</v>
      </c>
      <c r="G258" s="19">
        <v>9.5322741276035163</v>
      </c>
    </row>
    <row r="259" spans="2:7" x14ac:dyDescent="0.4">
      <c r="B259" s="28">
        <v>256</v>
      </c>
      <c r="C259" s="26">
        <v>4.5385372956908511E-2</v>
      </c>
      <c r="D259" s="42">
        <v>4.5220947913926689E-2</v>
      </c>
      <c r="E259" s="19">
        <v>5.1560437147105877E-2</v>
      </c>
      <c r="F259" s="26">
        <v>9.0606320870835191</v>
      </c>
      <c r="G259" s="19">
        <v>10.312087429421176</v>
      </c>
    </row>
    <row r="260" spans="2:7" x14ac:dyDescent="0.4">
      <c r="B260" s="28">
        <v>257</v>
      </c>
      <c r="C260" s="26">
        <v>4.940754282380011E-2</v>
      </c>
      <c r="D260" s="42">
        <v>3.6297102175831493E-2</v>
      </c>
      <c r="E260" s="19">
        <v>4.2921109472519314E-2</v>
      </c>
      <c r="F260" s="26">
        <v>8.5704644999631601</v>
      </c>
      <c r="G260" s="19">
        <v>8.5842218945038624</v>
      </c>
    </row>
    <row r="261" spans="2:7" x14ac:dyDescent="0.4">
      <c r="B261" s="28">
        <v>258</v>
      </c>
      <c r="C261" s="26">
        <v>5.8663801470396376E-2</v>
      </c>
      <c r="D261" s="42">
        <v>5.0696830263618695E-2</v>
      </c>
      <c r="E261" s="19">
        <v>4.937248856539727E-2</v>
      </c>
      <c r="F261" s="26">
        <v>10.936063173401507</v>
      </c>
      <c r="G261" s="19">
        <v>9.8744977130794531</v>
      </c>
    </row>
    <row r="262" spans="2:7" x14ac:dyDescent="0.4">
      <c r="B262" s="28">
        <v>259</v>
      </c>
      <c r="C262" s="26">
        <v>4.3362146427999085E-2</v>
      </c>
      <c r="D262" s="42">
        <v>3.7253441789762372E-2</v>
      </c>
      <c r="E262" s="19">
        <v>5.4701442092340638E-2</v>
      </c>
      <c r="F262" s="26">
        <v>8.0615588217761456</v>
      </c>
      <c r="G262" s="19">
        <v>10.940288418468128</v>
      </c>
    </row>
    <row r="263" spans="2:7" x14ac:dyDescent="0.4">
      <c r="B263" s="28">
        <v>260</v>
      </c>
      <c r="C263" s="26">
        <v>5.032650159928518E-2</v>
      </c>
      <c r="D263" s="42">
        <v>6.6802454743455961E-2</v>
      </c>
      <c r="E263" s="19">
        <v>4.905530341182969E-2</v>
      </c>
      <c r="F263" s="26">
        <v>11.712895634274114</v>
      </c>
      <c r="G263" s="19">
        <v>9.8110606823659374</v>
      </c>
    </row>
    <row r="264" spans="2:7" x14ac:dyDescent="0.4">
      <c r="B264" s="28">
        <v>261</v>
      </c>
      <c r="C264" s="26">
        <v>3.7840428944361112E-2</v>
      </c>
      <c r="D264" s="42">
        <v>6.3830784079317818E-2</v>
      </c>
      <c r="E264" s="19">
        <v>6.190909791166091E-2</v>
      </c>
      <c r="F264" s="26">
        <v>10.167121302367892</v>
      </c>
      <c r="G264" s="19">
        <v>12.381819582332183</v>
      </c>
    </row>
    <row r="265" spans="2:7" x14ac:dyDescent="0.4">
      <c r="B265" s="28">
        <v>262</v>
      </c>
      <c r="C265" s="26">
        <v>4.4386430502530744E-2</v>
      </c>
      <c r="D265" s="42">
        <v>5.9705672380756136E-2</v>
      </c>
      <c r="E265" s="19">
        <v>6.9527802253235502E-2</v>
      </c>
      <c r="F265" s="26">
        <v>10.409210288328687</v>
      </c>
      <c r="G265" s="19">
        <v>13.9055604506471</v>
      </c>
    </row>
    <row r="266" spans="2:7" x14ac:dyDescent="0.4">
      <c r="B266" s="28">
        <v>263</v>
      </c>
      <c r="C266" s="26">
        <v>4.1671010304524303E-2</v>
      </c>
      <c r="D266" s="42">
        <v>5.4452794412578227E-2</v>
      </c>
      <c r="E266" s="19">
        <v>4.5176487325535676E-2</v>
      </c>
      <c r="F266" s="26">
        <v>9.612380471710253</v>
      </c>
      <c r="G266" s="19">
        <v>9.0352974651071349</v>
      </c>
    </row>
    <row r="267" spans="2:7" x14ac:dyDescent="0.4">
      <c r="B267" s="28">
        <v>264</v>
      </c>
      <c r="C267" s="26">
        <v>5.2763805739931842E-2</v>
      </c>
      <c r="D267" s="42">
        <v>4.2754250088239708E-2</v>
      </c>
      <c r="E267" s="19">
        <v>4.8635427390987487E-2</v>
      </c>
      <c r="F267" s="26">
        <v>9.5518055828171562</v>
      </c>
      <c r="G267" s="19">
        <v>9.7270854781974982</v>
      </c>
    </row>
    <row r="268" spans="2:7" x14ac:dyDescent="0.4">
      <c r="B268" s="28">
        <v>265</v>
      </c>
      <c r="C268" s="26">
        <v>6.1657270550043324E-2</v>
      </c>
      <c r="D268" s="42">
        <v>3.8626520340083598E-2</v>
      </c>
      <c r="E268" s="19">
        <v>5.9422410573528525E-2</v>
      </c>
      <c r="F268" s="26">
        <v>10.028379089012692</v>
      </c>
      <c r="G268" s="19">
        <v>11.884482114705705</v>
      </c>
    </row>
    <row r="269" spans="2:7" x14ac:dyDescent="0.4">
      <c r="B269" s="28">
        <v>266</v>
      </c>
      <c r="C269" s="26">
        <v>5.898526902726544E-2</v>
      </c>
      <c r="D269" s="42">
        <v>7.229472865374173E-2</v>
      </c>
      <c r="E269" s="19">
        <v>5.5402959639046963E-2</v>
      </c>
      <c r="F269" s="26">
        <v>13.127999768100716</v>
      </c>
      <c r="G269" s="19">
        <v>11.080591927809392</v>
      </c>
    </row>
    <row r="270" spans="2:7" x14ac:dyDescent="0.4">
      <c r="B270" s="28">
        <v>267</v>
      </c>
      <c r="C270" s="26">
        <v>4.0413866349432018E-2</v>
      </c>
      <c r="D270" s="42">
        <v>4.687231286364632E-2</v>
      </c>
      <c r="E270" s="19">
        <v>3.7247493341626844E-2</v>
      </c>
      <c r="F270" s="26">
        <v>8.7286179213078334</v>
      </c>
      <c r="G270" s="19">
        <v>7.4494986683253686</v>
      </c>
    </row>
    <row r="271" spans="2:7" x14ac:dyDescent="0.4">
      <c r="B271" s="28">
        <v>268</v>
      </c>
      <c r="C271" s="26">
        <v>5.5707200015727432E-2</v>
      </c>
      <c r="D271" s="42">
        <v>5.5185393834661436E-2</v>
      </c>
      <c r="E271" s="19">
        <v>5.0591993377643807E-2</v>
      </c>
      <c r="F271" s="26">
        <v>11.089259385038886</v>
      </c>
      <c r="G271" s="19">
        <v>10.118398675528761</v>
      </c>
    </row>
    <row r="272" spans="2:7" x14ac:dyDescent="0.4">
      <c r="B272" s="28">
        <v>269</v>
      </c>
      <c r="C272" s="26">
        <v>3.5832213919762601E-2</v>
      </c>
      <c r="D272" s="42">
        <v>5.3609763819448063E-2</v>
      </c>
      <c r="E272" s="19">
        <v>5.1950769868222342E-2</v>
      </c>
      <c r="F272" s="26">
        <v>8.9441977739210667</v>
      </c>
      <c r="G272" s="19">
        <v>10.390153973644468</v>
      </c>
    </row>
    <row r="273" spans="2:7" x14ac:dyDescent="0.4">
      <c r="B273" s="28">
        <v>270</v>
      </c>
      <c r="C273" s="26">
        <v>8.4770717588916689E-2</v>
      </c>
      <c r="D273" s="42">
        <v>6.150520366498665E-2</v>
      </c>
      <c r="E273" s="19">
        <v>3.8039626956396157E-2</v>
      </c>
      <c r="F273" s="26">
        <v>14.627592125390333</v>
      </c>
      <c r="G273" s="19">
        <v>7.6079253912792311</v>
      </c>
    </row>
    <row r="274" spans="2:7" x14ac:dyDescent="0.4">
      <c r="B274" s="28">
        <v>271</v>
      </c>
      <c r="C274" s="26">
        <v>4.9388603980162774E-2</v>
      </c>
      <c r="D274" s="42">
        <v>5.0369842724129574E-2</v>
      </c>
      <c r="E274" s="19">
        <v>5.3931619022513928E-2</v>
      </c>
      <c r="F274" s="26">
        <v>9.9758446704292361</v>
      </c>
      <c r="G274" s="19">
        <v>10.786323804502786</v>
      </c>
    </row>
    <row r="275" spans="2:7" x14ac:dyDescent="0.4">
      <c r="B275" s="28">
        <v>272</v>
      </c>
      <c r="C275" s="26">
        <v>7.569497071318898E-2</v>
      </c>
      <c r="D275" s="42">
        <v>4.202928142447844E-2</v>
      </c>
      <c r="E275" s="19">
        <v>4.1388647190832475E-2</v>
      </c>
      <c r="F275" s="26">
        <v>11.772425213766741</v>
      </c>
      <c r="G275" s="19">
        <v>8.2777294381664959</v>
      </c>
    </row>
    <row r="276" spans="2:7" x14ac:dyDescent="0.4">
      <c r="B276" s="28">
        <v>273</v>
      </c>
      <c r="C276" s="26">
        <v>4.1621330469499451E-2</v>
      </c>
      <c r="D276" s="42">
        <v>3.6204580353581109E-2</v>
      </c>
      <c r="E276" s="19">
        <v>5.0849387688714873E-2</v>
      </c>
      <c r="F276" s="26">
        <v>7.7825910823080555</v>
      </c>
      <c r="G276" s="19">
        <v>10.169877537742975</v>
      </c>
    </row>
    <row r="277" spans="2:7" x14ac:dyDescent="0.4">
      <c r="B277" s="28">
        <v>274</v>
      </c>
      <c r="C277" s="26">
        <v>3.2564594888885343E-2</v>
      </c>
      <c r="D277" s="42">
        <v>3.5140559049408847E-2</v>
      </c>
      <c r="E277" s="19">
        <v>4.7081519871061579E-2</v>
      </c>
      <c r="F277" s="26">
        <v>6.7705153938294185</v>
      </c>
      <c r="G277" s="19">
        <v>9.4163039742123154</v>
      </c>
    </row>
    <row r="278" spans="2:7" x14ac:dyDescent="0.4">
      <c r="B278" s="28">
        <v>275</v>
      </c>
      <c r="C278" s="26">
        <v>5.9753906587069944E-2</v>
      </c>
      <c r="D278" s="42">
        <v>3.8183129655950492E-2</v>
      </c>
      <c r="E278" s="19">
        <v>5.1259161055469023E-2</v>
      </c>
      <c r="F278" s="26">
        <v>9.7937036243020437</v>
      </c>
      <c r="G278" s="19">
        <v>10.251832211093804</v>
      </c>
    </row>
    <row r="279" spans="2:7" x14ac:dyDescent="0.4">
      <c r="B279" s="28">
        <v>276</v>
      </c>
      <c r="C279" s="26">
        <v>4.578350273133483E-2</v>
      </c>
      <c r="D279" s="42">
        <v>7.7044925834392972E-2</v>
      </c>
      <c r="E279" s="19">
        <v>4.7380446285256519E-2</v>
      </c>
      <c r="F279" s="26">
        <v>12.282842856572781</v>
      </c>
      <c r="G279" s="19">
        <v>9.4760892570513047</v>
      </c>
    </row>
    <row r="280" spans="2:7" x14ac:dyDescent="0.4">
      <c r="B280" s="28">
        <v>277</v>
      </c>
      <c r="C280" s="26">
        <v>5.1181005172375144E-2</v>
      </c>
      <c r="D280" s="42">
        <v>3.2380666452638249E-2</v>
      </c>
      <c r="E280" s="19">
        <v>4.0353764884154007E-2</v>
      </c>
      <c r="F280" s="26">
        <v>8.3561671625013396</v>
      </c>
      <c r="G280" s="19">
        <v>8.0707529768308017</v>
      </c>
    </row>
    <row r="281" spans="2:7" x14ac:dyDescent="0.4">
      <c r="B281" s="28">
        <v>278</v>
      </c>
      <c r="C281" s="26">
        <v>6.0620831910710285E-2</v>
      </c>
      <c r="D281" s="42">
        <v>6.0580972539098492E-2</v>
      </c>
      <c r="E281" s="19">
        <v>3.7517149934223712E-2</v>
      </c>
      <c r="F281" s="26">
        <v>12.120180444980878</v>
      </c>
      <c r="G281" s="19">
        <v>7.5034299868447425</v>
      </c>
    </row>
    <row r="282" spans="2:7" x14ac:dyDescent="0.4">
      <c r="B282" s="28">
        <v>279</v>
      </c>
      <c r="C282" s="26">
        <v>4.8137963153217722E-2</v>
      </c>
      <c r="D282" s="42">
        <v>3.1556776085945579E-2</v>
      </c>
      <c r="E282" s="19">
        <v>4.631688453182696E-2</v>
      </c>
      <c r="F282" s="26">
        <v>7.9694739239163299</v>
      </c>
      <c r="G282" s="19">
        <v>9.2633769063653926</v>
      </c>
    </row>
    <row r="283" spans="2:7" x14ac:dyDescent="0.4">
      <c r="B283" s="28">
        <v>280</v>
      </c>
      <c r="C283" s="26">
        <v>5.3620861606053519E-2</v>
      </c>
      <c r="D283" s="42">
        <v>5.4708883731568417E-2</v>
      </c>
      <c r="E283" s="19">
        <v>4.7692729063098932E-2</v>
      </c>
      <c r="F283" s="26">
        <v>10.832974533762194</v>
      </c>
      <c r="G283" s="19">
        <v>9.5385458126197857</v>
      </c>
    </row>
    <row r="284" spans="2:7" x14ac:dyDescent="0.4">
      <c r="B284" s="28">
        <v>281</v>
      </c>
      <c r="C284" s="26">
        <v>4.8545232763683208E-2</v>
      </c>
      <c r="D284" s="42">
        <v>4.498914475370696E-2</v>
      </c>
      <c r="E284" s="19">
        <v>4.6429268763570689E-2</v>
      </c>
      <c r="F284" s="26">
        <v>9.3534377517390155</v>
      </c>
      <c r="G284" s="19">
        <v>9.2858537527141376</v>
      </c>
    </row>
    <row r="285" spans="2:7" x14ac:dyDescent="0.4">
      <c r="B285" s="28">
        <v>282</v>
      </c>
      <c r="C285" s="26">
        <v>6.1392254598971248E-2</v>
      </c>
      <c r="D285" s="42">
        <v>4.6044570947657834E-2</v>
      </c>
      <c r="E285" s="19">
        <v>3.2994342192532278E-2</v>
      </c>
      <c r="F285" s="26">
        <v>10.743682554662907</v>
      </c>
      <c r="G285" s="19">
        <v>6.5988684385064555</v>
      </c>
    </row>
    <row r="286" spans="2:7" x14ac:dyDescent="0.4">
      <c r="B286" s="28">
        <v>283</v>
      </c>
      <c r="C286" s="26">
        <v>5.6884973741743131E-2</v>
      </c>
      <c r="D286" s="42">
        <v>6.3546666864871482E-2</v>
      </c>
      <c r="E286" s="19">
        <v>5.3050704577046338E-2</v>
      </c>
      <c r="F286" s="26">
        <v>12.043164060661461</v>
      </c>
      <c r="G286" s="19">
        <v>10.610140915409268</v>
      </c>
    </row>
    <row r="287" spans="2:7" x14ac:dyDescent="0.4">
      <c r="B287" s="28">
        <v>284</v>
      </c>
      <c r="C287" s="26">
        <v>5.7351259575439933E-2</v>
      </c>
      <c r="D287" s="42">
        <v>5.2216766548845606E-2</v>
      </c>
      <c r="E287" s="19">
        <v>6.01990307738096E-2</v>
      </c>
      <c r="F287" s="26">
        <v>10.956802612428554</v>
      </c>
      <c r="G287" s="19">
        <v>12.039806154761919</v>
      </c>
    </row>
    <row r="288" spans="2:7" x14ac:dyDescent="0.4">
      <c r="B288" s="28">
        <v>285</v>
      </c>
      <c r="C288" s="26">
        <v>4.6486092382766193E-2</v>
      </c>
      <c r="D288" s="42">
        <v>6.075730397735879E-2</v>
      </c>
      <c r="E288" s="19">
        <v>5.112754401971685E-2</v>
      </c>
      <c r="F288" s="26">
        <v>10.724339636012498</v>
      </c>
      <c r="G288" s="19">
        <v>10.22550880394337</v>
      </c>
    </row>
    <row r="289" spans="2:7" x14ac:dyDescent="0.4">
      <c r="B289" s="28">
        <v>286</v>
      </c>
      <c r="C289" s="26">
        <v>4.1523397607996941E-2</v>
      </c>
      <c r="D289" s="42">
        <v>3.2368408297863888E-2</v>
      </c>
      <c r="E289" s="19">
        <v>4.3351178336631012E-2</v>
      </c>
      <c r="F289" s="26">
        <v>7.3891805905860828</v>
      </c>
      <c r="G289" s="19">
        <v>8.6702356673262031</v>
      </c>
    </row>
    <row r="290" spans="2:7" x14ac:dyDescent="0.4">
      <c r="B290" s="28">
        <v>287</v>
      </c>
      <c r="C290" s="26">
        <v>3.7985316451973013E-2</v>
      </c>
      <c r="D290" s="42">
        <v>3.8000671164685827E-2</v>
      </c>
      <c r="E290" s="19">
        <v>5.0886248827719534E-2</v>
      </c>
      <c r="F290" s="26">
        <v>7.5985987616658841</v>
      </c>
      <c r="G290" s="19">
        <v>10.177249765543907</v>
      </c>
    </row>
    <row r="291" spans="2:7" x14ac:dyDescent="0.4">
      <c r="B291" s="28">
        <v>288</v>
      </c>
      <c r="C291" s="26">
        <v>3.2679229346302005E-2</v>
      </c>
      <c r="D291" s="42">
        <v>4.7901374262992194E-2</v>
      </c>
      <c r="E291" s="19">
        <v>5.7387249216290466E-2</v>
      </c>
      <c r="F291" s="26">
        <v>8.0580603609294208</v>
      </c>
      <c r="G291" s="19">
        <v>11.477449843258093</v>
      </c>
    </row>
    <row r="292" spans="2:7" x14ac:dyDescent="0.4">
      <c r="B292" s="28">
        <v>289</v>
      </c>
      <c r="C292" s="26">
        <v>4.8849787795290318E-2</v>
      </c>
      <c r="D292" s="42">
        <v>5.5874770039629137E-2</v>
      </c>
      <c r="E292" s="19">
        <v>5.167169504380574E-2</v>
      </c>
      <c r="F292" s="26">
        <v>10.472455783491945</v>
      </c>
      <c r="G292" s="19">
        <v>10.334339008761148</v>
      </c>
    </row>
    <row r="293" spans="2:7" x14ac:dyDescent="0.4">
      <c r="B293" s="28">
        <v>290</v>
      </c>
      <c r="C293" s="26">
        <v>6.1590391935900775E-2</v>
      </c>
      <c r="D293" s="42">
        <v>4.1595640173308968E-2</v>
      </c>
      <c r="E293" s="19">
        <v>4.7133481024257004E-2</v>
      </c>
      <c r="F293" s="26">
        <v>10.318603210920974</v>
      </c>
      <c r="G293" s="19">
        <v>9.4266962048514014</v>
      </c>
    </row>
    <row r="294" spans="2:7" x14ac:dyDescent="0.4">
      <c r="B294" s="28">
        <v>291</v>
      </c>
      <c r="C294" s="26">
        <v>5.1880596177531824E-2</v>
      </c>
      <c r="D294" s="42">
        <v>4.7504776351477609E-2</v>
      </c>
      <c r="E294" s="19">
        <v>4.5607849104709296E-2</v>
      </c>
      <c r="F294" s="26">
        <v>9.938537252900943</v>
      </c>
      <c r="G294" s="19">
        <v>9.1215698209418594</v>
      </c>
    </row>
    <row r="295" spans="2:7" x14ac:dyDescent="0.4">
      <c r="B295" s="28">
        <v>292</v>
      </c>
      <c r="C295" s="26">
        <v>5.1537595780881865E-2</v>
      </c>
      <c r="D295" s="42">
        <v>7.019668501434867E-2</v>
      </c>
      <c r="E295" s="19">
        <v>6.155501382000525E-2</v>
      </c>
      <c r="F295" s="26">
        <v>12.173428079523053</v>
      </c>
      <c r="G295" s="19">
        <v>12.311002764001049</v>
      </c>
    </row>
    <row r="296" spans="2:7" x14ac:dyDescent="0.4">
      <c r="B296" s="28">
        <v>293</v>
      </c>
      <c r="C296" s="26">
        <v>6.1173186682964592E-2</v>
      </c>
      <c r="D296" s="42">
        <v>3.9947120939426775E-2</v>
      </c>
      <c r="E296" s="19">
        <v>4.6448983003894849E-2</v>
      </c>
      <c r="F296" s="26">
        <v>10.112030762239137</v>
      </c>
      <c r="G296" s="19">
        <v>9.2897966007789705</v>
      </c>
    </row>
    <row r="297" spans="2:7" x14ac:dyDescent="0.4">
      <c r="B297" s="28">
        <v>294</v>
      </c>
      <c r="C297" s="26">
        <v>5.3327028508117547E-2</v>
      </c>
      <c r="D297" s="42">
        <v>5.1295033697999738E-2</v>
      </c>
      <c r="E297" s="19">
        <v>9.2786686480610447E-2</v>
      </c>
      <c r="F297" s="26">
        <v>10.462206220611728</v>
      </c>
      <c r="G297" s="19">
        <v>18.557337296122089</v>
      </c>
    </row>
    <row r="298" spans="2:7" x14ac:dyDescent="0.4">
      <c r="B298" s="28">
        <v>295</v>
      </c>
      <c r="C298" s="26">
        <v>4.1001698907384893E-2</v>
      </c>
      <c r="D298" s="42">
        <v>5.1336520072092218E-2</v>
      </c>
      <c r="E298" s="19">
        <v>6.2841534910527366E-2</v>
      </c>
      <c r="F298" s="26">
        <v>9.2338218979477098</v>
      </c>
      <c r="G298" s="19">
        <v>12.568306982105474</v>
      </c>
    </row>
    <row r="299" spans="2:7" x14ac:dyDescent="0.4">
      <c r="B299" s="28">
        <v>296</v>
      </c>
      <c r="C299" s="26">
        <v>4.319568840245306E-2</v>
      </c>
      <c r="D299" s="42">
        <v>5.2707627479173465E-2</v>
      </c>
      <c r="E299" s="19">
        <v>4.9970904546864744E-2</v>
      </c>
      <c r="F299" s="26">
        <v>9.5903315881626519</v>
      </c>
      <c r="G299" s="19">
        <v>9.9941809093729486</v>
      </c>
    </row>
    <row r="300" spans="2:7" x14ac:dyDescent="0.4">
      <c r="B300" s="28">
        <v>297</v>
      </c>
      <c r="C300" s="26">
        <v>4.7792985770087532E-2</v>
      </c>
      <c r="D300" s="42">
        <v>5.3717047445104284E-2</v>
      </c>
      <c r="E300" s="19">
        <v>6.1279827701989961E-2</v>
      </c>
      <c r="F300" s="26">
        <v>10.151003321519182</v>
      </c>
      <c r="G300" s="19">
        <v>12.255965540397993</v>
      </c>
    </row>
    <row r="301" spans="2:7" x14ac:dyDescent="0.4">
      <c r="B301" s="28">
        <v>298</v>
      </c>
      <c r="C301" s="26">
        <v>3.7601881263413531E-2</v>
      </c>
      <c r="D301" s="42">
        <v>4.8377521427368959E-2</v>
      </c>
      <c r="E301" s="19">
        <v>5.2927861761810552E-2</v>
      </c>
      <c r="F301" s="26">
        <v>8.5979402690782489</v>
      </c>
      <c r="G301" s="19">
        <v>10.58557235236211</v>
      </c>
    </row>
    <row r="302" spans="2:7" x14ac:dyDescent="0.4">
      <c r="B302" s="28">
        <v>299</v>
      </c>
      <c r="C302" s="26">
        <v>6.3620290460395204E-2</v>
      </c>
      <c r="D302" s="42">
        <v>4.5302629872529872E-2</v>
      </c>
      <c r="E302" s="19">
        <v>5.3334876880639051E-2</v>
      </c>
      <c r="F302" s="26">
        <v>10.892292033292508</v>
      </c>
      <c r="G302" s="19">
        <v>10.666975376127811</v>
      </c>
    </row>
    <row r="303" spans="2:7" x14ac:dyDescent="0.4">
      <c r="B303" s="28">
        <v>300</v>
      </c>
      <c r="C303" s="26">
        <v>5.4057386652287057E-2</v>
      </c>
      <c r="D303" s="42">
        <v>3.6834632121281352E-2</v>
      </c>
      <c r="E303" s="19">
        <v>4.4805111120761909E-2</v>
      </c>
      <c r="F303" s="26">
        <v>9.0892018773568406</v>
      </c>
      <c r="G303" s="19">
        <v>8.9610222241523818</v>
      </c>
    </row>
    <row r="304" spans="2:7" x14ac:dyDescent="0.4">
      <c r="B304" s="28">
        <v>301</v>
      </c>
      <c r="C304" s="26">
        <v>6.0256373207286856E-2</v>
      </c>
      <c r="D304" s="42">
        <v>7.0126413614451669E-2</v>
      </c>
      <c r="E304" s="19">
        <v>6.2224488371550375E-2</v>
      </c>
      <c r="F304" s="26">
        <v>13.038278682173853</v>
      </c>
      <c r="G304" s="19">
        <v>12.444897674310075</v>
      </c>
    </row>
    <row r="305" spans="2:7" x14ac:dyDescent="0.4">
      <c r="B305" s="28">
        <v>302</v>
      </c>
      <c r="C305" s="26">
        <v>4.9745047186825056E-2</v>
      </c>
      <c r="D305" s="42">
        <v>4.1967750511578278E-2</v>
      </c>
      <c r="E305" s="19">
        <v>3.8568911262632552E-2</v>
      </c>
      <c r="F305" s="26">
        <v>9.1712797698403339</v>
      </c>
      <c r="G305" s="19">
        <v>7.7137822525265101</v>
      </c>
    </row>
    <row r="306" spans="2:7" x14ac:dyDescent="0.4">
      <c r="B306" s="28">
        <v>303</v>
      </c>
      <c r="C306" s="26">
        <v>5.9018145883741956E-2</v>
      </c>
      <c r="D306" s="42">
        <v>5.5853420179149037E-2</v>
      </c>
      <c r="E306" s="19">
        <v>7.1106350625147363E-2</v>
      </c>
      <c r="F306" s="26">
        <v>11.4871566062891</v>
      </c>
      <c r="G306" s="19">
        <v>14.221270125029474</v>
      </c>
    </row>
    <row r="307" spans="2:7" x14ac:dyDescent="0.4">
      <c r="B307" s="28">
        <v>304</v>
      </c>
      <c r="C307" s="26">
        <v>4.8488379799410813E-2</v>
      </c>
      <c r="D307" s="42">
        <v>4.623686950879994E-2</v>
      </c>
      <c r="E307" s="19">
        <v>4.3813002821930049E-2</v>
      </c>
      <c r="F307" s="26">
        <v>9.4725249308210753</v>
      </c>
      <c r="G307" s="19">
        <v>8.762600564386009</v>
      </c>
    </row>
    <row r="308" spans="2:7" x14ac:dyDescent="0.4">
      <c r="B308" s="28">
        <v>305</v>
      </c>
      <c r="C308" s="26">
        <v>5.8432147870061818E-2</v>
      </c>
      <c r="D308" s="42">
        <v>4.8392700272859565E-2</v>
      </c>
      <c r="E308" s="19">
        <v>5.4910847231393438E-2</v>
      </c>
      <c r="F308" s="26">
        <v>10.682484814292138</v>
      </c>
      <c r="G308" s="19">
        <v>10.982169446278688</v>
      </c>
    </row>
    <row r="309" spans="2:7" x14ac:dyDescent="0.4">
      <c r="B309" s="28">
        <v>306</v>
      </c>
      <c r="C309" s="26">
        <v>4.6445673234315941E-2</v>
      </c>
      <c r="D309" s="42">
        <v>4.856053543391288E-2</v>
      </c>
      <c r="E309" s="19">
        <v>6.8416528416048672E-2</v>
      </c>
      <c r="F309" s="26">
        <v>9.5006208668228815</v>
      </c>
      <c r="G309" s="19">
        <v>13.683305683209735</v>
      </c>
    </row>
    <row r="310" spans="2:7" x14ac:dyDescent="0.4">
      <c r="B310" s="28">
        <v>307</v>
      </c>
      <c r="C310" s="26">
        <v>3.7537266208445726E-2</v>
      </c>
      <c r="D310" s="42">
        <v>8.4775573396688064E-2</v>
      </c>
      <c r="E310" s="19">
        <v>4.3256867493907572E-2</v>
      </c>
      <c r="F310" s="26">
        <v>12.231283960513379</v>
      </c>
      <c r="G310" s="19">
        <v>8.6513734987815152</v>
      </c>
    </row>
    <row r="311" spans="2:7" x14ac:dyDescent="0.4">
      <c r="B311" s="28">
        <v>308</v>
      </c>
      <c r="C311" s="26">
        <v>5.0677004819990622E-2</v>
      </c>
      <c r="D311" s="42">
        <v>5.6767524351976233E-2</v>
      </c>
      <c r="E311" s="19">
        <v>5.585261756615862E-2</v>
      </c>
      <c r="F311" s="26">
        <v>10.744452917196686</v>
      </c>
      <c r="G311" s="19">
        <v>11.170523513231725</v>
      </c>
    </row>
    <row r="312" spans="2:7" x14ac:dyDescent="0.4">
      <c r="B312" s="28">
        <v>309</v>
      </c>
      <c r="C312" s="26">
        <v>5.5678788855207328E-2</v>
      </c>
      <c r="D312" s="42">
        <v>5.2030641714105541E-2</v>
      </c>
      <c r="E312" s="19">
        <v>5.0626035723545237E-2</v>
      </c>
      <c r="F312" s="26">
        <v>10.770943056931287</v>
      </c>
      <c r="G312" s="19">
        <v>10.125207144709048</v>
      </c>
    </row>
    <row r="313" spans="2:7" x14ac:dyDescent="0.4">
      <c r="B313" s="28">
        <v>310</v>
      </c>
      <c r="C313" s="26">
        <v>3.9162479983639184E-2</v>
      </c>
      <c r="D313" s="42">
        <v>6.5767935990674736E-2</v>
      </c>
      <c r="E313" s="19">
        <v>4.5112078174068891E-2</v>
      </c>
      <c r="F313" s="26">
        <v>10.493041597431391</v>
      </c>
      <c r="G313" s="19">
        <v>9.022415634813779</v>
      </c>
    </row>
    <row r="314" spans="2:7" x14ac:dyDescent="0.4">
      <c r="B314" s="28">
        <v>311</v>
      </c>
      <c r="C314" s="26">
        <v>6.3530354538576639E-2</v>
      </c>
      <c r="D314" s="42">
        <v>5.2962961991237532E-2</v>
      </c>
      <c r="E314" s="19">
        <v>5.7779809641150655E-2</v>
      </c>
      <c r="F314" s="26">
        <v>11.649331652981417</v>
      </c>
      <c r="G314" s="19">
        <v>11.555961928230131</v>
      </c>
    </row>
    <row r="315" spans="2:7" x14ac:dyDescent="0.4">
      <c r="B315" s="28">
        <v>312</v>
      </c>
      <c r="C315" s="26">
        <v>4.3083438741806673E-2</v>
      </c>
      <c r="D315" s="42">
        <v>4.0620328342539022E-2</v>
      </c>
      <c r="E315" s="19">
        <v>5.3477491872801736E-2</v>
      </c>
      <c r="F315" s="26">
        <v>8.3703767084345699</v>
      </c>
      <c r="G315" s="19">
        <v>10.695498374560348</v>
      </c>
    </row>
    <row r="316" spans="2:7" x14ac:dyDescent="0.4">
      <c r="B316" s="28">
        <v>313</v>
      </c>
      <c r="C316" s="26">
        <v>4.6348446838092625E-2</v>
      </c>
      <c r="D316" s="42">
        <v>5.7745013194773945E-2</v>
      </c>
      <c r="E316" s="19">
        <v>5.36987338216528E-2</v>
      </c>
      <c r="F316" s="26">
        <v>10.409346003286657</v>
      </c>
      <c r="G316" s="19">
        <v>10.73974676433056</v>
      </c>
    </row>
    <row r="317" spans="2:7" x14ac:dyDescent="0.4">
      <c r="B317" s="28">
        <v>314</v>
      </c>
      <c r="C317" s="26">
        <v>3.7721641316291125E-2</v>
      </c>
      <c r="D317" s="42">
        <v>5.1879346364231693E-2</v>
      </c>
      <c r="E317" s="19">
        <v>3.9107696785025139E-2</v>
      </c>
      <c r="F317" s="26">
        <v>8.9600987680522817</v>
      </c>
      <c r="G317" s="19">
        <v>7.8215393570050278</v>
      </c>
    </row>
    <row r="318" spans="2:7" x14ac:dyDescent="0.4">
      <c r="B318" s="28">
        <v>315</v>
      </c>
      <c r="C318" s="26">
        <v>5.1354104033935602E-2</v>
      </c>
      <c r="D318" s="42">
        <v>3.5818480026252542E-2</v>
      </c>
      <c r="E318" s="19">
        <v>4.9634318558208053E-2</v>
      </c>
      <c r="F318" s="26">
        <v>8.7172584060188143</v>
      </c>
      <c r="G318" s="19">
        <v>9.9268637116416105</v>
      </c>
    </row>
    <row r="319" spans="2:7" x14ac:dyDescent="0.4">
      <c r="B319" s="28">
        <v>316</v>
      </c>
      <c r="C319" s="26">
        <v>5.8601940292779486E-2</v>
      </c>
      <c r="D319" s="42">
        <v>6.1248900683072968E-2</v>
      </c>
      <c r="E319" s="19">
        <v>5.3729500488793241E-2</v>
      </c>
      <c r="F319" s="26">
        <v>11.985084097585245</v>
      </c>
      <c r="G319" s="19">
        <v>10.745900097758648</v>
      </c>
    </row>
    <row r="320" spans="2:7" x14ac:dyDescent="0.4">
      <c r="B320" s="28">
        <v>317</v>
      </c>
      <c r="C320" s="26">
        <v>5.5488104928549997E-2</v>
      </c>
      <c r="D320" s="42">
        <v>6.605839499864552E-2</v>
      </c>
      <c r="E320" s="19">
        <v>3.250310011662573E-2</v>
      </c>
      <c r="F320" s="26">
        <v>12.154649992719552</v>
      </c>
      <c r="G320" s="19">
        <v>6.5006200233251459</v>
      </c>
    </row>
    <row r="321" spans="2:7" x14ac:dyDescent="0.4">
      <c r="B321" s="28">
        <v>318</v>
      </c>
      <c r="C321" s="26">
        <v>6.5280331142015924E-2</v>
      </c>
      <c r="D321" s="42">
        <v>3.4336294671653875E-2</v>
      </c>
      <c r="E321" s="19">
        <v>6.2586061558867312E-2</v>
      </c>
      <c r="F321" s="26">
        <v>9.9616625813669799</v>
      </c>
      <c r="G321" s="19">
        <v>12.517212311773463</v>
      </c>
    </row>
    <row r="322" spans="2:7" x14ac:dyDescent="0.4">
      <c r="B322" s="28">
        <v>319</v>
      </c>
      <c r="C322" s="26">
        <v>6.3091155893703718E-2</v>
      </c>
      <c r="D322" s="42">
        <v>3.9331315675776066E-2</v>
      </c>
      <c r="E322" s="19">
        <v>5.8329339590056491E-2</v>
      </c>
      <c r="F322" s="26">
        <v>10.242247156947979</v>
      </c>
      <c r="G322" s="19">
        <v>11.665867918011298</v>
      </c>
    </row>
    <row r="323" spans="2:7" x14ac:dyDescent="0.4">
      <c r="B323" s="28">
        <v>320</v>
      </c>
      <c r="C323" s="26">
        <v>2.9655024159784146E-2</v>
      </c>
      <c r="D323" s="42">
        <v>6.555063356643466E-2</v>
      </c>
      <c r="E323" s="19">
        <v>4.0129499606009901E-2</v>
      </c>
      <c r="F323" s="26">
        <v>9.5205657726218806</v>
      </c>
      <c r="G323" s="19">
        <v>8.0258999212019795</v>
      </c>
    </row>
    <row r="324" spans="2:7" x14ac:dyDescent="0.4">
      <c r="B324" s="28">
        <v>321</v>
      </c>
      <c r="C324" s="26">
        <v>4.8324795402322755E-2</v>
      </c>
      <c r="D324" s="42">
        <v>4.1659195048432643E-2</v>
      </c>
      <c r="E324" s="19">
        <v>4.6986274121731238E-2</v>
      </c>
      <c r="F324" s="26">
        <v>8.9983990450755407</v>
      </c>
      <c r="G324" s="19">
        <v>9.3972548243462484</v>
      </c>
    </row>
    <row r="325" spans="2:7" x14ac:dyDescent="0.4">
      <c r="B325" s="28">
        <v>322</v>
      </c>
      <c r="C325" s="26">
        <v>5.0529647012567548E-2</v>
      </c>
      <c r="D325" s="42">
        <v>3.896907676470493E-2</v>
      </c>
      <c r="E325" s="19">
        <v>4.5568728016973363E-2</v>
      </c>
      <c r="F325" s="26">
        <v>8.9498723777272478</v>
      </c>
      <c r="G325" s="19">
        <v>9.1137456033946727</v>
      </c>
    </row>
    <row r="326" spans="2:7" x14ac:dyDescent="0.4">
      <c r="B326" s="28">
        <v>323</v>
      </c>
      <c r="C326" s="26">
        <v>4.063482418668464E-2</v>
      </c>
      <c r="D326" s="42">
        <v>4.3516268064195555E-2</v>
      </c>
      <c r="E326" s="19">
        <v>5.1227958091147038E-2</v>
      </c>
      <c r="F326" s="26">
        <v>8.4151092250880204</v>
      </c>
      <c r="G326" s="19">
        <v>10.245591618229408</v>
      </c>
    </row>
    <row r="327" spans="2:7" x14ac:dyDescent="0.4">
      <c r="B327" s="28">
        <v>324</v>
      </c>
      <c r="C327" s="26">
        <v>4.842434571041955E-2</v>
      </c>
      <c r="D327" s="42">
        <v>6.4807485390098868E-2</v>
      </c>
      <c r="E327" s="19">
        <v>5.1186757605281144E-2</v>
      </c>
      <c r="F327" s="26">
        <v>11.323183110051842</v>
      </c>
      <c r="G327" s="19">
        <v>10.23735152105623</v>
      </c>
    </row>
    <row r="328" spans="2:7" x14ac:dyDescent="0.4">
      <c r="B328" s="28">
        <v>325</v>
      </c>
      <c r="C328" s="26">
        <v>4.979851714697469E-2</v>
      </c>
      <c r="D328" s="42">
        <v>5.638919127145308E-2</v>
      </c>
      <c r="E328" s="19">
        <v>4.7748457594250261E-2</v>
      </c>
      <c r="F328" s="26">
        <v>10.618770841842778</v>
      </c>
      <c r="G328" s="19">
        <v>9.549691518850052</v>
      </c>
    </row>
    <row r="329" spans="2:7" x14ac:dyDescent="0.4">
      <c r="B329" s="28">
        <v>326</v>
      </c>
      <c r="C329" s="26">
        <v>4.2490514161880211E-2</v>
      </c>
      <c r="D329" s="42">
        <v>5.5949283595638243E-2</v>
      </c>
      <c r="E329" s="19">
        <v>3.9637985406565449E-2</v>
      </c>
      <c r="F329" s="26">
        <v>9.8439797757518441</v>
      </c>
      <c r="G329" s="19">
        <v>7.92759708131309</v>
      </c>
    </row>
    <row r="330" spans="2:7" x14ac:dyDescent="0.4">
      <c r="B330" s="28">
        <v>327</v>
      </c>
      <c r="C330" s="26">
        <v>4.2053375921288112E-2</v>
      </c>
      <c r="D330" s="42">
        <v>5.055205193340287E-2</v>
      </c>
      <c r="E330" s="19">
        <v>5.9297075678699421E-2</v>
      </c>
      <c r="F330" s="26">
        <v>9.2605427854690987</v>
      </c>
      <c r="G330" s="19">
        <v>11.859415135739884</v>
      </c>
    </row>
    <row r="331" spans="2:7" x14ac:dyDescent="0.4">
      <c r="B331" s="28">
        <v>328</v>
      </c>
      <c r="C331" s="26">
        <v>3.3189474402988417E-2</v>
      </c>
      <c r="D331" s="42">
        <v>3.8073779622453292E-2</v>
      </c>
      <c r="E331" s="19">
        <v>5.0196457949463549E-2</v>
      </c>
      <c r="F331" s="26">
        <v>7.1263254025441709</v>
      </c>
      <c r="G331" s="19">
        <v>10.039291589892709</v>
      </c>
    </row>
    <row r="332" spans="2:7" x14ac:dyDescent="0.4">
      <c r="B332" s="28">
        <v>329</v>
      </c>
      <c r="C332" s="26">
        <v>6.8417037463825547E-2</v>
      </c>
      <c r="D332" s="42">
        <v>4.5411776112745272E-2</v>
      </c>
      <c r="E332" s="19">
        <v>5.1442346034521934E-2</v>
      </c>
      <c r="F332" s="26">
        <v>11.382881357657082</v>
      </c>
      <c r="G332" s="19">
        <v>10.288469206904386</v>
      </c>
    </row>
    <row r="333" spans="2:7" x14ac:dyDescent="0.4">
      <c r="B333" s="28">
        <v>330</v>
      </c>
      <c r="C333" s="26">
        <v>5.4976704208661312E-2</v>
      </c>
      <c r="D333" s="42">
        <v>3.6908707126450627E-2</v>
      </c>
      <c r="E333" s="19">
        <v>5.5562248556480155E-2</v>
      </c>
      <c r="F333" s="26">
        <v>9.1885411335111939</v>
      </c>
      <c r="G333" s="19">
        <v>11.112449711296032</v>
      </c>
    </row>
    <row r="334" spans="2:7" x14ac:dyDescent="0.4">
      <c r="B334" s="28">
        <v>331</v>
      </c>
      <c r="C334" s="26">
        <v>5.3877450839680027E-2</v>
      </c>
      <c r="D334" s="42">
        <v>5.6993880282724382E-2</v>
      </c>
      <c r="E334" s="19">
        <v>3.8159658097174323E-2</v>
      </c>
      <c r="F334" s="26">
        <v>11.087133112240441</v>
      </c>
      <c r="G334" s="19">
        <v>7.631931619434865</v>
      </c>
    </row>
    <row r="335" spans="2:7" x14ac:dyDescent="0.4">
      <c r="B335" s="28">
        <v>332</v>
      </c>
      <c r="C335" s="26">
        <v>4.9766958600697478E-2</v>
      </c>
      <c r="D335" s="42">
        <v>5.5255215003450819E-2</v>
      </c>
      <c r="E335" s="19">
        <v>4.4546013161336384E-2</v>
      </c>
      <c r="F335" s="26">
        <v>10.50221736041483</v>
      </c>
      <c r="G335" s="19">
        <v>8.9092026322672773</v>
      </c>
    </row>
    <row r="336" spans="2:7" x14ac:dyDescent="0.4">
      <c r="B336" s="28">
        <v>333</v>
      </c>
      <c r="C336" s="26">
        <v>4.4943641134683264E-2</v>
      </c>
      <c r="D336" s="42">
        <v>3.643902886464935E-2</v>
      </c>
      <c r="E336" s="19">
        <v>3.8976943476048402E-2</v>
      </c>
      <c r="F336" s="26">
        <v>8.1382669999332613</v>
      </c>
      <c r="G336" s="19">
        <v>7.79538869520968</v>
      </c>
    </row>
    <row r="337" spans="2:7" x14ac:dyDescent="0.4">
      <c r="B337" s="28">
        <v>334</v>
      </c>
      <c r="C337" s="26">
        <v>4.3253791388207161E-2</v>
      </c>
      <c r="D337" s="42">
        <v>4.1790135207805439E-2</v>
      </c>
      <c r="E337" s="19">
        <v>4.0392868840832444E-2</v>
      </c>
      <c r="F337" s="26">
        <v>8.5043926596012582</v>
      </c>
      <c r="G337" s="19">
        <v>8.0785737681664891</v>
      </c>
    </row>
    <row r="338" spans="2:7" x14ac:dyDescent="0.4">
      <c r="B338" s="28">
        <v>335</v>
      </c>
      <c r="C338" s="26">
        <v>5.4899631306128918E-2</v>
      </c>
      <c r="D338" s="42">
        <v>5.1037904243318305E-2</v>
      </c>
      <c r="E338" s="19">
        <v>3.8339894037210408E-2</v>
      </c>
      <c r="F338" s="26">
        <v>10.593753554944723</v>
      </c>
      <c r="G338" s="19">
        <v>7.6679788074420818</v>
      </c>
    </row>
    <row r="339" spans="2:7" x14ac:dyDescent="0.4">
      <c r="B339" s="28">
        <v>336</v>
      </c>
      <c r="C339" s="26">
        <v>5.483243324777879E-2</v>
      </c>
      <c r="D339" s="42">
        <v>6.4561729585382394E-2</v>
      </c>
      <c r="E339" s="19">
        <v>4.7981962118662971E-2</v>
      </c>
      <c r="F339" s="26">
        <v>11.939416283316119</v>
      </c>
      <c r="G339" s="19">
        <v>9.5963924237325937</v>
      </c>
    </row>
    <row r="340" spans="2:7" x14ac:dyDescent="0.4">
      <c r="B340" s="28">
        <v>337</v>
      </c>
      <c r="C340" s="26">
        <v>2.9843343023677485E-2</v>
      </c>
      <c r="D340" s="42">
        <v>7.1911931704519594E-2</v>
      </c>
      <c r="E340" s="19">
        <v>4.238272847618068E-2</v>
      </c>
      <c r="F340" s="26">
        <v>10.175527472819708</v>
      </c>
      <c r="G340" s="19">
        <v>8.4765456952361351</v>
      </c>
    </row>
    <row r="341" spans="2:7" x14ac:dyDescent="0.4">
      <c r="B341" s="28">
        <v>338</v>
      </c>
      <c r="C341" s="26">
        <v>4.7097980658728486E-2</v>
      </c>
      <c r="D341" s="42">
        <v>4.7490983699719554E-2</v>
      </c>
      <c r="E341" s="19">
        <v>6.1365188380339983E-2</v>
      </c>
      <c r="F341" s="26">
        <v>9.4588964358448031</v>
      </c>
      <c r="G341" s="19">
        <v>12.273037676067997</v>
      </c>
    </row>
    <row r="342" spans="2:7" x14ac:dyDescent="0.4">
      <c r="B342" s="28">
        <v>339</v>
      </c>
      <c r="C342" s="26">
        <v>3.9703210445283493E-2</v>
      </c>
      <c r="D342" s="42">
        <v>4.4978903325023648E-2</v>
      </c>
      <c r="E342" s="19">
        <v>5.1007078423831911E-2</v>
      </c>
      <c r="F342" s="26">
        <v>8.4682113770307144</v>
      </c>
      <c r="G342" s="19">
        <v>10.201415684766383</v>
      </c>
    </row>
    <row r="343" spans="2:7" x14ac:dyDescent="0.4">
      <c r="B343" s="28">
        <v>340</v>
      </c>
      <c r="C343" s="26">
        <v>6.0894498699892857E-2</v>
      </c>
      <c r="D343" s="42">
        <v>5.5593629791571869E-2</v>
      </c>
      <c r="E343" s="19">
        <v>5.3394789497029957E-2</v>
      </c>
      <c r="F343" s="26">
        <v>11.648812849146474</v>
      </c>
      <c r="G343" s="19">
        <v>10.678957899405992</v>
      </c>
    </row>
    <row r="344" spans="2:7" x14ac:dyDescent="0.4">
      <c r="B344" s="28">
        <v>341</v>
      </c>
      <c r="C344" s="26">
        <v>6.1040521408132598E-2</v>
      </c>
      <c r="D344" s="42">
        <v>6.7267941132116399E-2</v>
      </c>
      <c r="E344" s="19">
        <v>6.1422636503545978E-2</v>
      </c>
      <c r="F344" s="26">
        <v>12.8308462540249</v>
      </c>
      <c r="G344" s="19">
        <v>12.284527300709195</v>
      </c>
    </row>
    <row r="345" spans="2:7" x14ac:dyDescent="0.4">
      <c r="B345" s="28">
        <v>342</v>
      </c>
      <c r="C345" s="26">
        <v>6.0760976378095841E-2</v>
      </c>
      <c r="D345" s="42">
        <v>4.4286856664138508E-2</v>
      </c>
      <c r="E345" s="19">
        <v>4.6621961387582914E-2</v>
      </c>
      <c r="F345" s="26">
        <v>10.504783304223434</v>
      </c>
      <c r="G345" s="19">
        <v>9.3243922775165835</v>
      </c>
    </row>
    <row r="346" spans="2:7" x14ac:dyDescent="0.4">
      <c r="B346" s="28">
        <v>343</v>
      </c>
      <c r="C346" s="26">
        <v>5.7786233681037386E-2</v>
      </c>
      <c r="D346" s="42">
        <v>4.7172362577586807E-2</v>
      </c>
      <c r="E346" s="19">
        <v>5.4945588319012618E-2</v>
      </c>
      <c r="F346" s="26">
        <v>10.495859625862419</v>
      </c>
      <c r="G346" s="19">
        <v>10.989117663802524</v>
      </c>
    </row>
    <row r="347" spans="2:7" x14ac:dyDescent="0.4">
      <c r="B347" s="28">
        <v>344</v>
      </c>
      <c r="C347" s="26">
        <v>5.2724724817865859E-2</v>
      </c>
      <c r="D347" s="42">
        <v>5.9257161525639618E-2</v>
      </c>
      <c r="E347" s="19">
        <v>5.9069002923818198E-2</v>
      </c>
      <c r="F347" s="26">
        <v>11.198188634350547</v>
      </c>
      <c r="G347" s="19">
        <v>11.813800584763639</v>
      </c>
    </row>
    <row r="348" spans="2:7" x14ac:dyDescent="0.4">
      <c r="B348" s="28">
        <v>345</v>
      </c>
      <c r="C348" s="26">
        <v>6.7319932103314772E-2</v>
      </c>
      <c r="D348" s="42">
        <v>5.8531821964860495E-2</v>
      </c>
      <c r="E348" s="19">
        <v>6.4370255081923594E-2</v>
      </c>
      <c r="F348" s="26">
        <v>12.585175406817527</v>
      </c>
      <c r="G348" s="19">
        <v>12.874051016384719</v>
      </c>
    </row>
    <row r="349" spans="2:7" x14ac:dyDescent="0.4">
      <c r="B349" s="28">
        <v>346</v>
      </c>
      <c r="C349" s="26">
        <v>4.5693502031469407E-2</v>
      </c>
      <c r="D349" s="42">
        <v>2.4014113864255292E-2</v>
      </c>
      <c r="E349" s="19">
        <v>6.0112414058570859E-2</v>
      </c>
      <c r="F349" s="26">
        <v>6.9707615895724704</v>
      </c>
      <c r="G349" s="19">
        <v>12.022482811714172</v>
      </c>
    </row>
    <row r="350" spans="2:7" x14ac:dyDescent="0.4">
      <c r="B350" s="28">
        <v>347</v>
      </c>
      <c r="C350" s="26">
        <v>3.732127286541094E-2</v>
      </c>
      <c r="D350" s="42">
        <v>4.6854292718199207E-2</v>
      </c>
      <c r="E350" s="19">
        <v>4.9807257110264985E-2</v>
      </c>
      <c r="F350" s="26">
        <v>8.4175565583610137</v>
      </c>
      <c r="G350" s="19">
        <v>9.9614514220529973</v>
      </c>
    </row>
    <row r="351" spans="2:7" x14ac:dyDescent="0.4">
      <c r="B351" s="28">
        <v>348</v>
      </c>
      <c r="C351" s="26">
        <v>3.1931382449053552E-2</v>
      </c>
      <c r="D351" s="42">
        <v>5.43546509591466E-2</v>
      </c>
      <c r="E351" s="19">
        <v>4.4614035226164007E-2</v>
      </c>
      <c r="F351" s="26">
        <v>8.6286033408200158</v>
      </c>
      <c r="G351" s="19">
        <v>8.9228070452328012</v>
      </c>
    </row>
    <row r="352" spans="2:7" x14ac:dyDescent="0.4">
      <c r="B352" s="28">
        <v>349</v>
      </c>
      <c r="C352" s="26">
        <v>6.1898948754620514E-2</v>
      </c>
      <c r="D352" s="42">
        <v>7.1213982510415955E-2</v>
      </c>
      <c r="E352" s="19">
        <v>5.4095294547190594E-2</v>
      </c>
      <c r="F352" s="26">
        <v>13.311293126503646</v>
      </c>
      <c r="G352" s="19">
        <v>10.81905890943812</v>
      </c>
    </row>
    <row r="353" spans="2:7" x14ac:dyDescent="0.4">
      <c r="B353" s="28">
        <v>350</v>
      </c>
      <c r="C353" s="26">
        <v>3.882427142534034E-2</v>
      </c>
      <c r="D353" s="42">
        <v>3.9748276868519637E-2</v>
      </c>
      <c r="E353" s="19">
        <v>5.3548087578712919E-2</v>
      </c>
      <c r="F353" s="26">
        <v>7.8572548293859974</v>
      </c>
      <c r="G353" s="19">
        <v>10.709617515742584</v>
      </c>
    </row>
    <row r="354" spans="2:7" x14ac:dyDescent="0.4">
      <c r="B354" s="28">
        <v>351</v>
      </c>
      <c r="C354" s="26">
        <v>5.4915812729890295E-2</v>
      </c>
      <c r="D354" s="42">
        <v>5.6672996274779432E-2</v>
      </c>
      <c r="E354" s="19">
        <v>6.2500011683295165E-2</v>
      </c>
      <c r="F354" s="26">
        <v>11.158880900466972</v>
      </c>
      <c r="G354" s="19">
        <v>12.500002336659033</v>
      </c>
    </row>
    <row r="355" spans="2:7" x14ac:dyDescent="0.4">
      <c r="B355" s="28">
        <v>352</v>
      </c>
      <c r="C355" s="26">
        <v>6.6438604776924412E-2</v>
      </c>
      <c r="D355" s="42">
        <v>4.9023610217622769E-2</v>
      </c>
      <c r="E355" s="19">
        <v>2.6634350602720059E-2</v>
      </c>
      <c r="F355" s="26">
        <v>11.546221499454719</v>
      </c>
      <c r="G355" s="19">
        <v>5.3268701205440117</v>
      </c>
    </row>
    <row r="356" spans="2:7" x14ac:dyDescent="0.4">
      <c r="B356" s="28">
        <v>353</v>
      </c>
      <c r="C356" s="26">
        <v>3.5211612675938725E-2</v>
      </c>
      <c r="D356" s="42">
        <v>4.2613861570445305E-2</v>
      </c>
      <c r="E356" s="19">
        <v>3.9381943297423727E-2</v>
      </c>
      <c r="F356" s="26">
        <v>7.7825474246384028</v>
      </c>
      <c r="G356" s="19">
        <v>7.8763886594847454</v>
      </c>
    </row>
    <row r="357" spans="2:7" x14ac:dyDescent="0.4">
      <c r="B357" s="28">
        <v>354</v>
      </c>
      <c r="C357" s="26">
        <v>4.3466513334283773E-2</v>
      </c>
      <c r="D357" s="42">
        <v>5.6264389087708859E-2</v>
      </c>
      <c r="E357" s="19">
        <v>7.2842637960491521E-2</v>
      </c>
      <c r="F357" s="26">
        <v>9.9730902421992624</v>
      </c>
      <c r="G357" s="19">
        <v>14.568527592098304</v>
      </c>
    </row>
    <row r="358" spans="2:7" x14ac:dyDescent="0.4">
      <c r="B358" s="28">
        <v>355</v>
      </c>
      <c r="C358" s="26">
        <v>3.8168314506103203E-2</v>
      </c>
      <c r="D358" s="42">
        <v>4.115654318793488E-2</v>
      </c>
      <c r="E358" s="19">
        <v>4.8771884421007224E-2</v>
      </c>
      <c r="F358" s="26">
        <v>7.932485769403808</v>
      </c>
      <c r="G358" s="19">
        <v>9.7543768842014451</v>
      </c>
    </row>
    <row r="359" spans="2:7" x14ac:dyDescent="0.4">
      <c r="B359" s="28">
        <v>356</v>
      </c>
      <c r="C359" s="26">
        <v>4.6914797139820989E-2</v>
      </c>
      <c r="D359" s="42">
        <v>4.5341450709175064E-2</v>
      </c>
      <c r="E359" s="19">
        <v>4.9830530077808757E-2</v>
      </c>
      <c r="F359" s="26">
        <v>9.2256247848996047</v>
      </c>
      <c r="G359" s="19">
        <v>9.9661060155617509</v>
      </c>
    </row>
    <row r="360" spans="2:7" x14ac:dyDescent="0.4">
      <c r="B360" s="28">
        <v>357</v>
      </c>
      <c r="C360" s="26">
        <v>4.3317727554142621E-2</v>
      </c>
      <c r="D360" s="42">
        <v>5.0605538512940702E-2</v>
      </c>
      <c r="E360" s="19">
        <v>5.8350248467878112E-2</v>
      </c>
      <c r="F360" s="26">
        <v>9.3923266067083322</v>
      </c>
      <c r="G360" s="19">
        <v>11.670049693575622</v>
      </c>
    </row>
    <row r="361" spans="2:7" x14ac:dyDescent="0.4">
      <c r="B361" s="28">
        <v>358</v>
      </c>
      <c r="C361" s="26">
        <v>5.300299619688572E-2</v>
      </c>
      <c r="D361" s="42">
        <v>3.4813341511459053E-2</v>
      </c>
      <c r="E361" s="19">
        <v>7.0528041405456959E-2</v>
      </c>
      <c r="F361" s="26">
        <v>8.7816337708344783</v>
      </c>
      <c r="G361" s="19">
        <v>14.105608281091392</v>
      </c>
    </row>
    <row r="362" spans="2:7" x14ac:dyDescent="0.4">
      <c r="B362" s="28">
        <v>359</v>
      </c>
      <c r="C362" s="26">
        <v>6.7276323876981375E-2</v>
      </c>
      <c r="D362" s="42">
        <v>6.263281212580292E-2</v>
      </c>
      <c r="E362" s="19">
        <v>5.9198926640130337E-2</v>
      </c>
      <c r="F362" s="26">
        <v>12.990913600278429</v>
      </c>
      <c r="G362" s="19">
        <v>11.839785328026068</v>
      </c>
    </row>
    <row r="363" spans="2:7" x14ac:dyDescent="0.4">
      <c r="B363" s="28">
        <v>360</v>
      </c>
      <c r="C363" s="26">
        <v>5.7073956694691647E-2</v>
      </c>
      <c r="D363" s="42">
        <v>4.9690963915621715E-2</v>
      </c>
      <c r="E363" s="19">
        <v>5.6381172563253056E-2</v>
      </c>
      <c r="F363" s="26">
        <v>10.676492061031336</v>
      </c>
      <c r="G363" s="19">
        <v>11.27623451265061</v>
      </c>
    </row>
    <row r="364" spans="2:7" x14ac:dyDescent="0.4">
      <c r="B364" s="28">
        <v>361</v>
      </c>
      <c r="C364" s="26">
        <v>3.1220727251971385E-2</v>
      </c>
      <c r="D364" s="42">
        <v>5.2647679045766928E-2</v>
      </c>
      <c r="E364" s="19">
        <v>5.4900707848845806E-2</v>
      </c>
      <c r="F364" s="26">
        <v>8.3868406297738307</v>
      </c>
      <c r="G364" s="19">
        <v>10.980141569769161</v>
      </c>
    </row>
    <row r="365" spans="2:7" x14ac:dyDescent="0.4">
      <c r="B365" s="28">
        <v>362</v>
      </c>
      <c r="C365" s="26">
        <v>4.9560394602154792E-2</v>
      </c>
      <c r="D365" s="42">
        <v>3.7047285335893923E-2</v>
      </c>
      <c r="E365" s="19">
        <v>5.2810843275900986E-2</v>
      </c>
      <c r="F365" s="26">
        <v>8.6607679938048712</v>
      </c>
      <c r="G365" s="19">
        <v>10.562168655180198</v>
      </c>
    </row>
    <row r="366" spans="2:7" x14ac:dyDescent="0.4">
      <c r="B366" s="28">
        <v>363</v>
      </c>
      <c r="C366" s="26">
        <v>5.3907148567507897E-2</v>
      </c>
      <c r="D366" s="42">
        <v>3.9173063428777063E-2</v>
      </c>
      <c r="E366" s="19">
        <v>4.2594523197022102E-2</v>
      </c>
      <c r="F366" s="26">
        <v>9.3080211996284952</v>
      </c>
      <c r="G366" s="19">
        <v>8.5189046394044201</v>
      </c>
    </row>
    <row r="367" spans="2:7" x14ac:dyDescent="0.4">
      <c r="B367" s="28">
        <v>364</v>
      </c>
      <c r="C367" s="26">
        <v>3.7108741719199541E-2</v>
      </c>
      <c r="D367" s="42">
        <v>7.2816593347036607E-2</v>
      </c>
      <c r="E367" s="19">
        <v>6.5238174135896124E-2</v>
      </c>
      <c r="F367" s="26">
        <v>10.992533506623616</v>
      </c>
      <c r="G367" s="19">
        <v>13.047634827179225</v>
      </c>
    </row>
    <row r="368" spans="2:7" x14ac:dyDescent="0.4">
      <c r="B368" s="28">
        <v>365</v>
      </c>
      <c r="C368" s="26">
        <v>4.4018047462958912E-2</v>
      </c>
      <c r="D368" s="42">
        <v>5.3469410170625661E-2</v>
      </c>
      <c r="E368" s="19">
        <v>4.8818089735018819E-2</v>
      </c>
      <c r="F368" s="26">
        <v>9.7487457633584569</v>
      </c>
      <c r="G368" s="19">
        <v>9.7636179470037643</v>
      </c>
    </row>
    <row r="369" spans="2:7" x14ac:dyDescent="0.4">
      <c r="B369" s="28">
        <v>366</v>
      </c>
      <c r="C369" s="26">
        <v>4.1260473050091492E-2</v>
      </c>
      <c r="D369" s="42">
        <v>5.2383435410240826E-2</v>
      </c>
      <c r="E369" s="19">
        <v>4.43463637249812E-2</v>
      </c>
      <c r="F369" s="26">
        <v>9.3643908460332312</v>
      </c>
      <c r="G369" s="19">
        <v>8.8692727449962394</v>
      </c>
    </row>
    <row r="370" spans="2:7" x14ac:dyDescent="0.4">
      <c r="B370" s="28">
        <v>367</v>
      </c>
      <c r="C370" s="26">
        <v>6.2050070371809721E-2</v>
      </c>
      <c r="D370" s="42">
        <v>6.6321360559195144E-2</v>
      </c>
      <c r="E370" s="19">
        <v>4.7464136484357863E-2</v>
      </c>
      <c r="F370" s="26">
        <v>12.837143093100487</v>
      </c>
      <c r="G370" s="19">
        <v>9.4928272968715728</v>
      </c>
    </row>
    <row r="371" spans="2:7" x14ac:dyDescent="0.4">
      <c r="B371" s="28">
        <v>368</v>
      </c>
      <c r="C371" s="26">
        <v>5.9247805916117266E-2</v>
      </c>
      <c r="D371" s="42">
        <v>4.175724356859542E-2</v>
      </c>
      <c r="E371" s="19">
        <v>4.676759676178998E-2</v>
      </c>
      <c r="F371" s="26">
        <v>10.100504948471269</v>
      </c>
      <c r="G371" s="19">
        <v>9.3535193523579956</v>
      </c>
    </row>
    <row r="372" spans="2:7" x14ac:dyDescent="0.4">
      <c r="B372" s="28">
        <v>369</v>
      </c>
      <c r="C372" s="26">
        <v>4.7401599311473704E-2</v>
      </c>
      <c r="D372" s="42">
        <v>5.5202269114319365E-2</v>
      </c>
      <c r="E372" s="19">
        <v>3.6873610867664434E-2</v>
      </c>
      <c r="F372" s="26">
        <v>10.260386842579306</v>
      </c>
      <c r="G372" s="19">
        <v>7.3747221735328869</v>
      </c>
    </row>
    <row r="373" spans="2:7" x14ac:dyDescent="0.4">
      <c r="B373" s="28">
        <v>370</v>
      </c>
      <c r="C373" s="26">
        <v>6.5679287177787204E-2</v>
      </c>
      <c r="D373" s="42">
        <v>3.4966191914776484E-2</v>
      </c>
      <c r="E373" s="19">
        <v>4.5930358323683182E-2</v>
      </c>
      <c r="F373" s="26">
        <v>10.064547909256369</v>
      </c>
      <c r="G373" s="19">
        <v>9.1860716647366356</v>
      </c>
    </row>
    <row r="374" spans="2:7" x14ac:dyDescent="0.4">
      <c r="B374" s="28">
        <v>371</v>
      </c>
      <c r="C374" s="26">
        <v>5.6436399586834635E-2</v>
      </c>
      <c r="D374" s="42">
        <v>5.0654175674489987E-2</v>
      </c>
      <c r="E374" s="19">
        <v>4.7873255815491594E-2</v>
      </c>
      <c r="F374" s="26">
        <v>10.709057526132462</v>
      </c>
      <c r="G374" s="19">
        <v>9.5746511630983182</v>
      </c>
    </row>
    <row r="375" spans="2:7" x14ac:dyDescent="0.4">
      <c r="B375" s="28">
        <v>372</v>
      </c>
      <c r="C375" s="26">
        <v>5.9130724176901059E-2</v>
      </c>
      <c r="D375" s="42">
        <v>5.0150758866515731E-2</v>
      </c>
      <c r="E375" s="19">
        <v>4.2506662182923476E-2</v>
      </c>
      <c r="F375" s="26">
        <v>10.928148304341679</v>
      </c>
      <c r="G375" s="19">
        <v>8.5013324365846952</v>
      </c>
    </row>
    <row r="376" spans="2:7" x14ac:dyDescent="0.4">
      <c r="B376" s="28">
        <v>373</v>
      </c>
      <c r="C376" s="26">
        <v>4.4644927126832989E-2</v>
      </c>
      <c r="D376" s="42">
        <v>4.515986398419234E-2</v>
      </c>
      <c r="E376" s="19">
        <v>5.1688239196295935E-2</v>
      </c>
      <c r="F376" s="26">
        <v>8.9804791111025324</v>
      </c>
      <c r="G376" s="19">
        <v>10.337647839259187</v>
      </c>
    </row>
    <row r="377" spans="2:7" x14ac:dyDescent="0.4">
      <c r="B377" s="28">
        <v>374</v>
      </c>
      <c r="C377" s="26">
        <v>6.2436701098811838E-2</v>
      </c>
      <c r="D377" s="42">
        <v>5.3278805529407725E-2</v>
      </c>
      <c r="E377" s="19">
        <v>6.1682957309357453E-2</v>
      </c>
      <c r="F377" s="26">
        <v>11.571550662821956</v>
      </c>
      <c r="G377" s="19">
        <v>12.336591461871491</v>
      </c>
    </row>
    <row r="378" spans="2:7" x14ac:dyDescent="0.4">
      <c r="B378" s="28">
        <v>375</v>
      </c>
      <c r="C378" s="26">
        <v>4.6734083672379134E-2</v>
      </c>
      <c r="D378" s="42">
        <v>6.3068387207473972E-2</v>
      </c>
      <c r="E378" s="19">
        <v>5.9859123256823465E-2</v>
      </c>
      <c r="F378" s="26">
        <v>10.98024708798531</v>
      </c>
      <c r="G378" s="19">
        <v>11.971824651364694</v>
      </c>
    </row>
    <row r="379" spans="2:7" x14ac:dyDescent="0.4">
      <c r="B379" s="28">
        <v>376</v>
      </c>
      <c r="C379" s="26">
        <v>5.3717280991235274E-2</v>
      </c>
      <c r="D379" s="42">
        <v>7.4994822123904611E-2</v>
      </c>
      <c r="E379" s="19">
        <v>5.0705363136824819E-2</v>
      </c>
      <c r="F379" s="26">
        <v>12.871210311513988</v>
      </c>
      <c r="G379" s="19">
        <v>10.141072627364963</v>
      </c>
    </row>
    <row r="380" spans="2:7" x14ac:dyDescent="0.4">
      <c r="B380" s="28">
        <v>377</v>
      </c>
      <c r="C380" s="26">
        <v>6.7778644600885896E-2</v>
      </c>
      <c r="D380" s="42">
        <v>5.400720585498129E-2</v>
      </c>
      <c r="E380" s="19">
        <v>3.1013192895624805E-2</v>
      </c>
      <c r="F380" s="26">
        <v>12.178585045586718</v>
      </c>
      <c r="G380" s="19">
        <v>6.2026385791249607</v>
      </c>
    </row>
    <row r="381" spans="2:7" x14ac:dyDescent="0.4">
      <c r="B381" s="28">
        <v>378</v>
      </c>
      <c r="C381" s="26">
        <v>4.6585421710143321E-2</v>
      </c>
      <c r="D381" s="42">
        <v>6.0073894221189778E-2</v>
      </c>
      <c r="E381" s="19">
        <v>6.316034493496045E-2</v>
      </c>
      <c r="F381" s="26">
        <v>10.66593159313331</v>
      </c>
      <c r="G381" s="19">
        <v>12.63206898699209</v>
      </c>
    </row>
    <row r="382" spans="2:7" x14ac:dyDescent="0.4">
      <c r="B382" s="28">
        <v>379</v>
      </c>
      <c r="C382" s="26">
        <v>5.0830326508562111E-2</v>
      </c>
      <c r="D382" s="42">
        <v>6.9835503608993099E-2</v>
      </c>
      <c r="E382" s="19">
        <v>3.5809304008576334E-2</v>
      </c>
      <c r="F382" s="26">
        <v>12.066583011755521</v>
      </c>
      <c r="G382" s="19">
        <v>7.1618608017152665</v>
      </c>
    </row>
    <row r="383" spans="2:7" x14ac:dyDescent="0.4">
      <c r="B383" s="28">
        <v>380</v>
      </c>
      <c r="C383" s="26">
        <v>4.7434302611526077E-2</v>
      </c>
      <c r="D383" s="42">
        <v>4.9620865064666966E-2</v>
      </c>
      <c r="E383" s="19">
        <v>3.4546217887647786E-2</v>
      </c>
      <c r="F383" s="26">
        <v>9.7055167676193044</v>
      </c>
      <c r="G383" s="19">
        <v>6.9092435775295575</v>
      </c>
    </row>
    <row r="384" spans="2:7" x14ac:dyDescent="0.4">
      <c r="B384" s="28">
        <v>381</v>
      </c>
      <c r="C384" s="26">
        <v>3.8865322776540735E-2</v>
      </c>
      <c r="D384" s="42">
        <v>4.5515617937168622E-2</v>
      </c>
      <c r="E384" s="19">
        <v>6.3393836146432014E-2</v>
      </c>
      <c r="F384" s="26">
        <v>8.4380940713709354</v>
      </c>
      <c r="G384" s="19">
        <v>12.678767229286404</v>
      </c>
    </row>
    <row r="385" spans="2:7" x14ac:dyDescent="0.4">
      <c r="B385" s="28">
        <v>382</v>
      </c>
      <c r="C385" s="26">
        <v>6.0550856324868382E-2</v>
      </c>
      <c r="D385" s="42">
        <v>4.4017616782092393E-2</v>
      </c>
      <c r="E385" s="19">
        <v>5.265456078104816E-2</v>
      </c>
      <c r="F385" s="26">
        <v>10.456847310696077</v>
      </c>
      <c r="G385" s="19">
        <v>10.530912156209633</v>
      </c>
    </row>
    <row r="386" spans="2:7" x14ac:dyDescent="0.4">
      <c r="B386" s="28">
        <v>383</v>
      </c>
      <c r="C386" s="26">
        <v>3.5375088094663706E-2</v>
      </c>
      <c r="D386" s="42">
        <v>4.1373097557790242E-2</v>
      </c>
      <c r="E386" s="19">
        <v>6.1156094813341222E-2</v>
      </c>
      <c r="F386" s="26">
        <v>7.6748185652453955</v>
      </c>
      <c r="G386" s="19">
        <v>12.231218962668244</v>
      </c>
    </row>
    <row r="387" spans="2:7" x14ac:dyDescent="0.4">
      <c r="B387" s="28">
        <v>384</v>
      </c>
      <c r="C387" s="26">
        <v>5.7815138689063884E-2</v>
      </c>
      <c r="D387" s="42">
        <v>5.9643704712513616E-2</v>
      </c>
      <c r="E387" s="19">
        <v>6.3897057376721147E-2</v>
      </c>
      <c r="F387" s="26">
        <v>11.745884340157749</v>
      </c>
      <c r="G387" s="19">
        <v>12.779411475344229</v>
      </c>
    </row>
    <row r="388" spans="2:7" x14ac:dyDescent="0.4">
      <c r="B388" s="28">
        <v>385</v>
      </c>
      <c r="C388" s="26">
        <v>5.4365988311339958E-2</v>
      </c>
      <c r="D388" s="42">
        <v>6.7499547839480548E-2</v>
      </c>
      <c r="E388" s="19">
        <v>4.970918960728226E-2</v>
      </c>
      <c r="F388" s="26">
        <v>12.186553615082051</v>
      </c>
      <c r="G388" s="19">
        <v>9.9418379214564521</v>
      </c>
    </row>
    <row r="389" spans="2:7" x14ac:dyDescent="0.4">
      <c r="B389" s="28">
        <v>386</v>
      </c>
      <c r="C389" s="26">
        <v>4.1447357905819243E-2</v>
      </c>
      <c r="D389" s="42">
        <v>6.0777780192926519E-2</v>
      </c>
      <c r="E389" s="19">
        <v>2.6303630942840793E-2</v>
      </c>
      <c r="F389" s="26">
        <v>10.222513809874577</v>
      </c>
      <c r="G389" s="19">
        <v>5.2607261885681584</v>
      </c>
    </row>
    <row r="390" spans="2:7" x14ac:dyDescent="0.4">
      <c r="B390" s="28">
        <v>387</v>
      </c>
      <c r="C390" s="26">
        <v>4.0283674864877689E-2</v>
      </c>
      <c r="D390" s="42">
        <v>4.9331311162527591E-2</v>
      </c>
      <c r="E390" s="19">
        <v>4.4422391972879983E-2</v>
      </c>
      <c r="F390" s="26">
        <v>8.9614986027405266</v>
      </c>
      <c r="G390" s="19">
        <v>8.8844783945759964</v>
      </c>
    </row>
    <row r="391" spans="2:7" x14ac:dyDescent="0.4">
      <c r="B391" s="28">
        <v>388</v>
      </c>
      <c r="C391" s="26">
        <v>5.162513822376949E-2</v>
      </c>
      <c r="D391" s="42">
        <v>5.3675423584207738E-2</v>
      </c>
      <c r="E391" s="19">
        <v>1.8051446390975827E-2</v>
      </c>
      <c r="F391" s="26">
        <v>10.530056180797724</v>
      </c>
      <c r="G391" s="19">
        <v>3.6102892781951654</v>
      </c>
    </row>
    <row r="392" spans="2:7" x14ac:dyDescent="0.4">
      <c r="B392" s="28">
        <v>389</v>
      </c>
      <c r="C392" s="26">
        <v>6.389707078546171E-2</v>
      </c>
      <c r="D392" s="42">
        <v>5.9907553548624176E-2</v>
      </c>
      <c r="E392" s="19">
        <v>6.009192317601314E-2</v>
      </c>
      <c r="F392" s="26">
        <v>12.380462433408589</v>
      </c>
      <c r="G392" s="19">
        <v>12.018384635202628</v>
      </c>
    </row>
    <row r="393" spans="2:7" x14ac:dyDescent="0.4">
      <c r="B393" s="28">
        <v>390</v>
      </c>
      <c r="C393" s="26">
        <v>4.2210107283441572E-2</v>
      </c>
      <c r="D393" s="42">
        <v>5.8563286413359748E-2</v>
      </c>
      <c r="E393" s="19">
        <v>4.2653647654158362E-2</v>
      </c>
      <c r="F393" s="26">
        <v>10.077339369680132</v>
      </c>
      <c r="G393" s="19">
        <v>8.5307295308316728</v>
      </c>
    </row>
    <row r="394" spans="2:7" x14ac:dyDescent="0.4">
      <c r="B394" s="28">
        <v>391</v>
      </c>
      <c r="C394" s="26">
        <v>3.2235589538132214E-2</v>
      </c>
      <c r="D394" s="42">
        <v>4.9208916852422277E-2</v>
      </c>
      <c r="E394" s="19">
        <v>6.0172849143386345E-2</v>
      </c>
      <c r="F394" s="26">
        <v>8.1444506390554494</v>
      </c>
      <c r="G394" s="19">
        <v>12.034569828677268</v>
      </c>
    </row>
    <row r="395" spans="2:7" x14ac:dyDescent="0.4">
      <c r="B395" s="28">
        <v>392</v>
      </c>
      <c r="C395" s="26">
        <v>5.268719618753271E-2</v>
      </c>
      <c r="D395" s="42">
        <v>5.9363871295669737E-2</v>
      </c>
      <c r="E395" s="19">
        <v>4.9856313959580907E-2</v>
      </c>
      <c r="F395" s="26">
        <v>11.205106748320244</v>
      </c>
      <c r="G395" s="19">
        <v>9.9712627919161818</v>
      </c>
    </row>
    <row r="396" spans="2:7" x14ac:dyDescent="0.4">
      <c r="B396" s="28">
        <v>393</v>
      </c>
      <c r="C396" s="26">
        <v>4.2827718685268981E-2</v>
      </c>
      <c r="D396" s="42">
        <v>6.3710121489536697E-2</v>
      </c>
      <c r="E396" s="19">
        <v>3.2399721295410432E-2</v>
      </c>
      <c r="F396" s="26">
        <v>10.653784017480568</v>
      </c>
      <c r="G396" s="19">
        <v>6.4799442590820862</v>
      </c>
    </row>
    <row r="397" spans="2:7" x14ac:dyDescent="0.4">
      <c r="B397" s="28">
        <v>394</v>
      </c>
      <c r="C397" s="26">
        <v>4.6072729248901996E-2</v>
      </c>
      <c r="D397" s="42">
        <v>4.9658454154771312E-2</v>
      </c>
      <c r="E397" s="19">
        <v>4.4267337697986339E-2</v>
      </c>
      <c r="F397" s="26">
        <v>9.5731183403673299</v>
      </c>
      <c r="G397" s="19">
        <v>8.8534675395972684</v>
      </c>
    </row>
    <row r="398" spans="2:7" x14ac:dyDescent="0.4">
      <c r="B398" s="28">
        <v>395</v>
      </c>
      <c r="C398" s="26">
        <v>4.3880596012915815E-2</v>
      </c>
      <c r="D398" s="42">
        <v>4.5452540466393181E-2</v>
      </c>
      <c r="E398" s="19">
        <v>5.2667949337909907E-2</v>
      </c>
      <c r="F398" s="26">
        <v>8.9333136479308983</v>
      </c>
      <c r="G398" s="19">
        <v>10.533589867581981</v>
      </c>
    </row>
    <row r="399" spans="2:7" x14ac:dyDescent="0.4">
      <c r="B399" s="28">
        <v>396</v>
      </c>
      <c r="C399" s="26">
        <v>5.1524346233578461E-2</v>
      </c>
      <c r="D399" s="42">
        <v>4.3759433427375267E-2</v>
      </c>
      <c r="E399" s="19">
        <v>3.62834510047986E-2</v>
      </c>
      <c r="F399" s="26">
        <v>9.5283779660953734</v>
      </c>
      <c r="G399" s="19">
        <v>7.2566902009597198</v>
      </c>
    </row>
    <row r="400" spans="2:7" x14ac:dyDescent="0.4">
      <c r="B400" s="28">
        <v>397</v>
      </c>
      <c r="C400" s="26">
        <v>4.7872129933500554E-2</v>
      </c>
      <c r="D400" s="42">
        <v>4.3731702551729923E-2</v>
      </c>
      <c r="E400" s="19">
        <v>5.8061819922251637E-2</v>
      </c>
      <c r="F400" s="26">
        <v>9.160383248523047</v>
      </c>
      <c r="G400" s="19">
        <v>11.612363984450328</v>
      </c>
    </row>
    <row r="401" spans="2:7" x14ac:dyDescent="0.4">
      <c r="B401" s="28">
        <v>398</v>
      </c>
      <c r="C401" s="26">
        <v>5.9695689115809372E-2</v>
      </c>
      <c r="D401" s="42">
        <v>3.047216712591768E-2</v>
      </c>
      <c r="E401" s="19">
        <v>7.4453318895128184E-2</v>
      </c>
      <c r="F401" s="26">
        <v>9.0167856241727051</v>
      </c>
      <c r="G401" s="19">
        <v>14.890663779025637</v>
      </c>
    </row>
    <row r="402" spans="2:7" x14ac:dyDescent="0.4">
      <c r="B402" s="28">
        <v>399</v>
      </c>
      <c r="C402" s="26">
        <v>4.7320963989836415E-2</v>
      </c>
      <c r="D402" s="42">
        <v>4.8160305810210365E-2</v>
      </c>
      <c r="E402" s="19">
        <v>6.0962582418369007E-2</v>
      </c>
      <c r="F402" s="26">
        <v>9.5481269800046782</v>
      </c>
      <c r="G402" s="19">
        <v>12.192516483673801</v>
      </c>
    </row>
    <row r="403" spans="2:7" x14ac:dyDescent="0.4">
      <c r="B403" s="28">
        <v>400</v>
      </c>
      <c r="C403" s="26">
        <v>3.4604021199783459E-2</v>
      </c>
      <c r="D403" s="42">
        <v>4.6394690842052069E-2</v>
      </c>
      <c r="E403" s="19">
        <v>3.4979080964899115E-2</v>
      </c>
      <c r="F403" s="26">
        <v>8.0998712041835539</v>
      </c>
      <c r="G403" s="19">
        <v>6.9958161929798228</v>
      </c>
    </row>
    <row r="404" spans="2:7" x14ac:dyDescent="0.4">
      <c r="B404" s="28">
        <v>401</v>
      </c>
      <c r="C404" s="26">
        <v>6.0431904010888972E-2</v>
      </c>
      <c r="D404" s="42">
        <v>5.9272970749185167E-2</v>
      </c>
      <c r="E404" s="19">
        <v>5.7043316538873297E-2</v>
      </c>
      <c r="F404" s="26">
        <v>11.970487476007413</v>
      </c>
      <c r="G404" s="19">
        <v>11.40866330777466</v>
      </c>
    </row>
    <row r="405" spans="2:7" x14ac:dyDescent="0.4">
      <c r="B405" s="28">
        <v>402</v>
      </c>
      <c r="C405" s="26">
        <v>5.3759536534746077E-2</v>
      </c>
      <c r="D405" s="42">
        <v>4.0326464671372089E-2</v>
      </c>
      <c r="E405" s="19">
        <v>6.679554136628868E-2</v>
      </c>
      <c r="F405" s="26">
        <v>9.4086001206118155</v>
      </c>
      <c r="G405" s="19">
        <v>13.359108273257736</v>
      </c>
    </row>
    <row r="406" spans="2:7" x14ac:dyDescent="0.4">
      <c r="B406" s="28">
        <v>403</v>
      </c>
      <c r="C406" s="26">
        <v>4.8405916215705905E-2</v>
      </c>
      <c r="D406" s="42">
        <v>4.5355307032018725E-2</v>
      </c>
      <c r="E406" s="19">
        <v>5.8821078756450512E-2</v>
      </c>
      <c r="F406" s="26">
        <v>9.3761223247724637</v>
      </c>
      <c r="G406" s="19">
        <v>11.764215751290102</v>
      </c>
    </row>
    <row r="407" spans="2:7" x14ac:dyDescent="0.4">
      <c r="B407" s="28">
        <v>404</v>
      </c>
      <c r="C407" s="26">
        <v>7.2816405332292083E-2</v>
      </c>
      <c r="D407" s="42">
        <v>5.4661911088852988E-2</v>
      </c>
      <c r="E407" s="19">
        <v>4.3675767145364724E-2</v>
      </c>
      <c r="F407" s="26">
        <v>12.747831642114509</v>
      </c>
      <c r="G407" s="19">
        <v>8.7351534290729447</v>
      </c>
    </row>
    <row r="408" spans="2:7" x14ac:dyDescent="0.4">
      <c r="B408" s="28">
        <v>405</v>
      </c>
      <c r="C408" s="26">
        <v>4.8681856519646925E-2</v>
      </c>
      <c r="D408" s="42">
        <v>5.7891408884820819E-2</v>
      </c>
      <c r="E408" s="19">
        <v>5.7301869649316189E-2</v>
      </c>
      <c r="F408" s="26">
        <v>10.657326540446775</v>
      </c>
      <c r="G408" s="19">
        <v>11.460373929863238</v>
      </c>
    </row>
    <row r="409" spans="2:7" x14ac:dyDescent="0.4">
      <c r="B409" s="28">
        <v>406</v>
      </c>
      <c r="C409" s="26">
        <v>5.7945695268473582E-2</v>
      </c>
      <c r="D409" s="42">
        <v>4.2797598078726379E-2</v>
      </c>
      <c r="E409" s="19">
        <v>5.9577752306384603E-2</v>
      </c>
      <c r="F409" s="26">
        <v>10.074329334719994</v>
      </c>
      <c r="G409" s="19">
        <v>11.91555046127692</v>
      </c>
    </row>
    <row r="410" spans="2:7" x14ac:dyDescent="0.4">
      <c r="B410" s="28">
        <v>407</v>
      </c>
      <c r="C410" s="26">
        <v>5.1924387851980447E-2</v>
      </c>
      <c r="D410" s="42">
        <v>3.8592268497661231E-2</v>
      </c>
      <c r="E410" s="19">
        <v>5.8642731985606739E-2</v>
      </c>
      <c r="F410" s="26">
        <v>9.0516656349641664</v>
      </c>
      <c r="G410" s="19">
        <v>11.728546397121347</v>
      </c>
    </row>
    <row r="411" spans="2:7" x14ac:dyDescent="0.4">
      <c r="B411" s="28">
        <v>408</v>
      </c>
      <c r="C411" s="26">
        <v>4.0584080809379884E-2</v>
      </c>
      <c r="D411" s="42">
        <v>4.5898893216617824E-2</v>
      </c>
      <c r="E411" s="19">
        <v>4.7774237736539132E-2</v>
      </c>
      <c r="F411" s="26">
        <v>8.6482974025997699</v>
      </c>
      <c r="G411" s="19">
        <v>9.5548475473078263</v>
      </c>
    </row>
    <row r="412" spans="2:7" x14ac:dyDescent="0.4">
      <c r="B412" s="28">
        <v>409</v>
      </c>
      <c r="C412" s="26">
        <v>5.5068424202745492E-2</v>
      </c>
      <c r="D412" s="42">
        <v>5.0325013850505064E-2</v>
      </c>
      <c r="E412" s="19">
        <v>3.1462911633396214E-2</v>
      </c>
      <c r="F412" s="26">
        <v>10.539343805325055</v>
      </c>
      <c r="G412" s="19">
        <v>6.2925823266792431</v>
      </c>
    </row>
    <row r="413" spans="2:7" x14ac:dyDescent="0.4">
      <c r="B413" s="28">
        <v>410</v>
      </c>
      <c r="C413" s="26">
        <v>4.4492388882105452E-2</v>
      </c>
      <c r="D413" s="42">
        <v>6.0535533915728898E-2</v>
      </c>
      <c r="E413" s="19">
        <v>6.377043461933582E-2</v>
      </c>
      <c r="F413" s="26">
        <v>10.502792279783435</v>
      </c>
      <c r="G413" s="19">
        <v>12.754086923867163</v>
      </c>
    </row>
    <row r="414" spans="2:7" x14ac:dyDescent="0.4">
      <c r="B414" s="28">
        <v>411</v>
      </c>
      <c r="C414" s="26">
        <v>5.4103234105274879E-2</v>
      </c>
      <c r="D414" s="42">
        <v>5.4570061298490187E-2</v>
      </c>
      <c r="E414" s="19">
        <v>5.3662086847690187E-2</v>
      </c>
      <c r="F414" s="26">
        <v>10.867329540376506</v>
      </c>
      <c r="G414" s="19">
        <v>10.732417369538037</v>
      </c>
    </row>
    <row r="415" spans="2:7" x14ac:dyDescent="0.4">
      <c r="B415" s="28">
        <v>412</v>
      </c>
      <c r="C415" s="26">
        <v>4.1246733326544424E-2</v>
      </c>
      <c r="D415" s="42">
        <v>5.3230537146177308E-2</v>
      </c>
      <c r="E415" s="19">
        <v>6.3004152286927947E-2</v>
      </c>
      <c r="F415" s="26">
        <v>9.4477270472721742</v>
      </c>
      <c r="G415" s="19">
        <v>12.600830457385589</v>
      </c>
    </row>
    <row r="416" spans="2:7" x14ac:dyDescent="0.4">
      <c r="B416" s="28">
        <v>413</v>
      </c>
      <c r="C416" s="26">
        <v>6.8777267445720297E-2</v>
      </c>
      <c r="D416" s="42">
        <v>4.4645769626010447E-2</v>
      </c>
      <c r="E416" s="19">
        <v>5.5375266887505936E-2</v>
      </c>
      <c r="F416" s="26">
        <v>11.342303707173073</v>
      </c>
      <c r="G416" s="19">
        <v>11.075053377501188</v>
      </c>
    </row>
    <row r="417" spans="2:7" x14ac:dyDescent="0.4">
      <c r="B417" s="28">
        <v>414</v>
      </c>
      <c r="C417" s="26">
        <v>5.8720041213680615E-2</v>
      </c>
      <c r="D417" s="42">
        <v>5.0960218146589818E-2</v>
      </c>
      <c r="E417" s="19">
        <v>3.6605498080289178E-2</v>
      </c>
      <c r="F417" s="26">
        <v>10.968025936027043</v>
      </c>
      <c r="G417" s="19">
        <v>7.3210996160578361</v>
      </c>
    </row>
    <row r="418" spans="2:7" x14ac:dyDescent="0.4">
      <c r="B418" s="28">
        <v>415</v>
      </c>
      <c r="C418" s="26">
        <v>5.2817422730851778E-2</v>
      </c>
      <c r="D418" s="42">
        <v>5.4262806623100998E-2</v>
      </c>
      <c r="E418" s="19">
        <v>4.6188366094984036E-2</v>
      </c>
      <c r="F418" s="26">
        <v>10.708022935395277</v>
      </c>
      <c r="G418" s="19">
        <v>9.2376732189968074</v>
      </c>
    </row>
    <row r="419" spans="2:7" x14ac:dyDescent="0.4">
      <c r="B419" s="28">
        <v>416</v>
      </c>
      <c r="C419" s="26">
        <v>4.2304677045331793E-2</v>
      </c>
      <c r="D419" s="42">
        <v>6.6246101695703954E-2</v>
      </c>
      <c r="E419" s="19">
        <v>3.5068722001742422E-2</v>
      </c>
      <c r="F419" s="26">
        <v>10.855077874103575</v>
      </c>
      <c r="G419" s="19">
        <v>7.0137444003484841</v>
      </c>
    </row>
    <row r="420" spans="2:7" x14ac:dyDescent="0.4">
      <c r="B420" s="28">
        <v>417</v>
      </c>
      <c r="C420" s="26">
        <v>3.87378459511677E-2</v>
      </c>
      <c r="D420" s="42">
        <v>3.9074042967553221E-2</v>
      </c>
      <c r="E420" s="19">
        <v>5.5631468187693531E-2</v>
      </c>
      <c r="F420" s="26">
        <v>7.7811888918720928</v>
      </c>
      <c r="G420" s="19">
        <v>11.126293637538707</v>
      </c>
    </row>
    <row r="421" spans="2:7" x14ac:dyDescent="0.4">
      <c r="B421" s="28">
        <v>418</v>
      </c>
      <c r="C421" s="26">
        <v>4.7742153004003876E-2</v>
      </c>
      <c r="D421" s="42">
        <v>6.4658620158091915E-2</v>
      </c>
      <c r="E421" s="19">
        <v>4.5834248059450522E-2</v>
      </c>
      <c r="F421" s="26">
        <v>11.240077316209579</v>
      </c>
      <c r="G421" s="19">
        <v>9.1668496118901039</v>
      </c>
    </row>
    <row r="422" spans="2:7" x14ac:dyDescent="0.4">
      <c r="B422" s="28">
        <v>419</v>
      </c>
      <c r="C422" s="26">
        <v>5.0117725697530618E-2</v>
      </c>
      <c r="D422" s="42">
        <v>2.6077189157500444E-2</v>
      </c>
      <c r="E422" s="19">
        <v>4.3990091838185995E-2</v>
      </c>
      <c r="F422" s="26">
        <v>7.6194914855031062</v>
      </c>
      <c r="G422" s="19">
        <v>8.7980183676371997</v>
      </c>
    </row>
    <row r="423" spans="2:7" x14ac:dyDescent="0.4">
      <c r="B423" s="28">
        <v>420</v>
      </c>
      <c r="C423" s="26">
        <v>5.7656292773431234E-2</v>
      </c>
      <c r="D423" s="42">
        <v>5.5105856308187491E-2</v>
      </c>
      <c r="E423" s="19">
        <v>6.3248216778675051E-2</v>
      </c>
      <c r="F423" s="26">
        <v>11.276214908161872</v>
      </c>
      <c r="G423" s="19">
        <v>12.649643355735011</v>
      </c>
    </row>
    <row r="424" spans="2:7" x14ac:dyDescent="0.4">
      <c r="B424" s="28">
        <v>421</v>
      </c>
      <c r="C424" s="26">
        <v>5.808499261726649E-2</v>
      </c>
      <c r="D424" s="42">
        <v>4.8008384389060674E-2</v>
      </c>
      <c r="E424" s="19">
        <v>4.3696298604512664E-2</v>
      </c>
      <c r="F424" s="26">
        <v>10.609337700632716</v>
      </c>
      <c r="G424" s="19">
        <v>8.7392597209025329</v>
      </c>
    </row>
    <row r="425" spans="2:7" x14ac:dyDescent="0.4">
      <c r="B425" s="28">
        <v>422</v>
      </c>
      <c r="C425" s="26">
        <v>7.041063787973606E-2</v>
      </c>
      <c r="D425" s="42">
        <v>6.0612472710722953E-2</v>
      </c>
      <c r="E425" s="19">
        <v>4.3045320585830514E-2</v>
      </c>
      <c r="F425" s="26">
        <v>13.102311059045901</v>
      </c>
      <c r="G425" s="19">
        <v>8.6090641171661026</v>
      </c>
    </row>
    <row r="426" spans="2:7" x14ac:dyDescent="0.4">
      <c r="B426" s="28">
        <v>423</v>
      </c>
      <c r="C426" s="26">
        <v>6.1106909955310082E-2</v>
      </c>
      <c r="D426" s="42">
        <v>5.5797800881156753E-2</v>
      </c>
      <c r="E426" s="19">
        <v>5.8086336119635984E-2</v>
      </c>
      <c r="F426" s="26">
        <v>11.690471083646683</v>
      </c>
      <c r="G426" s="19">
        <v>11.617267223927197</v>
      </c>
    </row>
    <row r="427" spans="2:7" x14ac:dyDescent="0.4">
      <c r="B427" s="28">
        <v>424</v>
      </c>
      <c r="C427" s="26">
        <v>5.0220993715953254E-2</v>
      </c>
      <c r="D427" s="42">
        <v>4.8652170727381795E-2</v>
      </c>
      <c r="E427" s="19">
        <v>3.5735112144605341E-2</v>
      </c>
      <c r="F427" s="26">
        <v>9.8873164443335035</v>
      </c>
      <c r="G427" s="19">
        <v>7.1470224289210682</v>
      </c>
    </row>
    <row r="428" spans="2:7" x14ac:dyDescent="0.4">
      <c r="B428" s="28">
        <v>425</v>
      </c>
      <c r="C428" s="26">
        <v>4.4153298558553142E-2</v>
      </c>
      <c r="D428" s="42">
        <v>4.3560674090519821E-2</v>
      </c>
      <c r="E428" s="19">
        <v>4.2514498129951506E-2</v>
      </c>
      <c r="F428" s="26">
        <v>8.7713972649072964</v>
      </c>
      <c r="G428" s="19">
        <v>8.5028996259903007</v>
      </c>
    </row>
    <row r="429" spans="2:7" x14ac:dyDescent="0.4">
      <c r="B429" s="28">
        <v>426</v>
      </c>
      <c r="C429" s="26">
        <v>4.9059280849494909E-2</v>
      </c>
      <c r="D429" s="42">
        <v>5.2504887424735629E-2</v>
      </c>
      <c r="E429" s="19">
        <v>5.0329010150409852E-2</v>
      </c>
      <c r="F429" s="26">
        <v>10.156416827423055</v>
      </c>
      <c r="G429" s="19">
        <v>10.06580203008197</v>
      </c>
    </row>
    <row r="430" spans="2:7" x14ac:dyDescent="0.4">
      <c r="B430" s="28">
        <v>427</v>
      </c>
      <c r="C430" s="26">
        <v>5.2050216293192626E-2</v>
      </c>
      <c r="D430" s="42">
        <v>4.6123641087338359E-2</v>
      </c>
      <c r="E430" s="19">
        <v>6.3920927750168374E-2</v>
      </c>
      <c r="F430" s="26">
        <v>9.8173857380530976</v>
      </c>
      <c r="G430" s="19">
        <v>12.784185550033675</v>
      </c>
    </row>
    <row r="431" spans="2:7" x14ac:dyDescent="0.4">
      <c r="B431" s="28">
        <v>428</v>
      </c>
      <c r="C431" s="26">
        <v>6.3532059366899624E-2</v>
      </c>
      <c r="D431" s="42">
        <v>4.4703697819243916E-2</v>
      </c>
      <c r="E431" s="19">
        <v>6.6327982811269226E-2</v>
      </c>
      <c r="F431" s="26">
        <v>10.823575718614354</v>
      </c>
      <c r="G431" s="19">
        <v>13.265596562253846</v>
      </c>
    </row>
    <row r="432" spans="2:7" x14ac:dyDescent="0.4">
      <c r="B432" s="28">
        <v>429</v>
      </c>
      <c r="C432" s="26">
        <v>5.1325920694763903E-2</v>
      </c>
      <c r="D432" s="42">
        <v>5.4322593599329443E-2</v>
      </c>
      <c r="E432" s="19">
        <v>5.0276669356000614E-2</v>
      </c>
      <c r="F432" s="26">
        <v>10.564851429409334</v>
      </c>
      <c r="G432" s="19">
        <v>10.055333871200123</v>
      </c>
    </row>
    <row r="433" spans="2:7" x14ac:dyDescent="0.4">
      <c r="B433" s="28">
        <v>430</v>
      </c>
      <c r="C433" s="26">
        <v>5.8047424134758746E-2</v>
      </c>
      <c r="D433" s="42">
        <v>4.9091856309393479E-2</v>
      </c>
      <c r="E433" s="19">
        <v>5.7688575553163132E-2</v>
      </c>
      <c r="F433" s="26">
        <v>10.713928044415223</v>
      </c>
      <c r="G433" s="19">
        <v>11.537715110632627</v>
      </c>
    </row>
    <row r="434" spans="2:7" x14ac:dyDescent="0.4">
      <c r="B434" s="28">
        <v>431</v>
      </c>
      <c r="C434" s="26">
        <v>5.6055368608587348E-2</v>
      </c>
      <c r="D434" s="42">
        <v>6.3138759910985817E-2</v>
      </c>
      <c r="E434" s="19">
        <v>4.546345081301989E-2</v>
      </c>
      <c r="F434" s="26">
        <v>11.919412851957317</v>
      </c>
      <c r="G434" s="19">
        <v>9.0926901626039776</v>
      </c>
    </row>
    <row r="435" spans="2:7" x14ac:dyDescent="0.4">
      <c r="B435" s="28">
        <v>432</v>
      </c>
      <c r="C435" s="26">
        <v>7.2566231464757894E-2</v>
      </c>
      <c r="D435" s="42">
        <v>4.6986903660654021E-2</v>
      </c>
      <c r="E435" s="19">
        <v>5.256489381653269E-2</v>
      </c>
      <c r="F435" s="26">
        <v>11.955313512541192</v>
      </c>
      <c r="G435" s="19">
        <v>10.512978763306538</v>
      </c>
    </row>
    <row r="436" spans="2:7" x14ac:dyDescent="0.4">
      <c r="B436" s="28">
        <v>433</v>
      </c>
      <c r="C436" s="26">
        <v>5.467366208741483E-2</v>
      </c>
      <c r="D436" s="42">
        <v>5.2997817516953545E-2</v>
      </c>
      <c r="E436" s="19">
        <v>5.2144414473131645E-2</v>
      </c>
      <c r="F436" s="26">
        <v>10.767147960436837</v>
      </c>
      <c r="G436" s="19">
        <v>10.428882894626328</v>
      </c>
    </row>
    <row r="437" spans="2:7" x14ac:dyDescent="0.4">
      <c r="B437" s="28">
        <v>434</v>
      </c>
      <c r="C437" s="26">
        <v>5.802559355497304E-2</v>
      </c>
      <c r="D437" s="42">
        <v>6.414180037445158E-2</v>
      </c>
      <c r="E437" s="19">
        <v>5.5440636425042072E-2</v>
      </c>
      <c r="F437" s="26">
        <v>12.216739392942461</v>
      </c>
      <c r="G437" s="19">
        <v>11.088127285008415</v>
      </c>
    </row>
    <row r="438" spans="2:7" x14ac:dyDescent="0.4">
      <c r="B438" s="28">
        <v>435</v>
      </c>
      <c r="C438" s="26">
        <v>5.3937667217289556E-2</v>
      </c>
      <c r="D438" s="42">
        <v>5.8907819849470994E-2</v>
      </c>
      <c r="E438" s="19">
        <v>3.3516904265195449E-2</v>
      </c>
      <c r="F438" s="26">
        <v>11.284548706676055</v>
      </c>
      <c r="G438" s="19">
        <v>6.7033808530390901</v>
      </c>
    </row>
    <row r="439" spans="2:7" x14ac:dyDescent="0.4">
      <c r="B439" s="28">
        <v>436</v>
      </c>
      <c r="C439" s="26">
        <v>5.2407516173334522E-2</v>
      </c>
      <c r="D439" s="42">
        <v>3.8676800901308435E-2</v>
      </c>
      <c r="E439" s="19">
        <v>4.0749134530850127E-2</v>
      </c>
      <c r="F439" s="26">
        <v>9.1084317074642964</v>
      </c>
      <c r="G439" s="19">
        <v>8.1498269061700253</v>
      </c>
    </row>
    <row r="440" spans="2:7" x14ac:dyDescent="0.4">
      <c r="B440" s="28">
        <v>437</v>
      </c>
      <c r="C440" s="26">
        <v>4.8746236557821253E-2</v>
      </c>
      <c r="D440" s="42">
        <v>5.6510584563564038E-2</v>
      </c>
      <c r="E440" s="19">
        <v>4.3424488123167952E-2</v>
      </c>
      <c r="F440" s="26">
        <v>10.525682112138529</v>
      </c>
      <c r="G440" s="19">
        <v>8.6848976246335905</v>
      </c>
    </row>
    <row r="441" spans="2:7" x14ac:dyDescent="0.4">
      <c r="B441" s="28">
        <v>438</v>
      </c>
      <c r="C441" s="26">
        <v>3.4259310090780967E-2</v>
      </c>
      <c r="D441" s="42">
        <v>4.7771905778896215E-2</v>
      </c>
      <c r="E441" s="19">
        <v>4.2177330623833109E-2</v>
      </c>
      <c r="F441" s="26">
        <v>8.2031215869677183</v>
      </c>
      <c r="G441" s="19">
        <v>8.4354661247666218</v>
      </c>
    </row>
    <row r="442" spans="2:7" x14ac:dyDescent="0.4">
      <c r="B442" s="28">
        <v>439</v>
      </c>
      <c r="C442" s="26">
        <v>3.4071131934945501E-2</v>
      </c>
      <c r="D442" s="42">
        <v>4.6192076285879E-2</v>
      </c>
      <c r="E442" s="19">
        <v>5.8544310553307166E-2</v>
      </c>
      <c r="F442" s="26">
        <v>8.0263208220824502</v>
      </c>
      <c r="G442" s="19">
        <v>11.708862110661434</v>
      </c>
    </row>
    <row r="443" spans="2:7" x14ac:dyDescent="0.4">
      <c r="B443" s="28">
        <v>440</v>
      </c>
      <c r="C443" s="26">
        <v>5.5614005914358375E-2</v>
      </c>
      <c r="D443" s="42">
        <v>5.8142544334450187E-2</v>
      </c>
      <c r="E443" s="19">
        <v>4.8066677632195555E-2</v>
      </c>
      <c r="F443" s="26">
        <v>11.375655024880857</v>
      </c>
      <c r="G443" s="19">
        <v>9.6133355264391103</v>
      </c>
    </row>
    <row r="444" spans="2:7" x14ac:dyDescent="0.4">
      <c r="B444" s="28">
        <v>441</v>
      </c>
      <c r="C444" s="26">
        <v>6.1443723051299803E-2</v>
      </c>
      <c r="D444" s="42">
        <v>4.8850625724744141E-2</v>
      </c>
      <c r="E444" s="19">
        <v>3.7836953204065507E-2</v>
      </c>
      <c r="F444" s="26">
        <v>11.029434877604395</v>
      </c>
      <c r="G444" s="19">
        <v>7.5673906408131018</v>
      </c>
    </row>
    <row r="445" spans="2:7" x14ac:dyDescent="0.4">
      <c r="B445" s="28">
        <v>442</v>
      </c>
      <c r="C445" s="26">
        <v>4.980785728347014E-2</v>
      </c>
      <c r="D445" s="42">
        <v>4.1062359768354206E-2</v>
      </c>
      <c r="E445" s="19">
        <v>5.5353856418016288E-2</v>
      </c>
      <c r="F445" s="26">
        <v>9.0870217051824334</v>
      </c>
      <c r="G445" s="19">
        <v>11.070771283603257</v>
      </c>
    </row>
    <row r="446" spans="2:7" x14ac:dyDescent="0.4">
      <c r="B446" s="28">
        <v>443</v>
      </c>
      <c r="C446" s="26">
        <v>3.8326017554810299E-2</v>
      </c>
      <c r="D446" s="42">
        <v>3.1237426713241995E-2</v>
      </c>
      <c r="E446" s="19">
        <v>5.0099799004222165E-2</v>
      </c>
      <c r="F446" s="26">
        <v>6.956344426805229</v>
      </c>
      <c r="G446" s="19">
        <v>10.019959800844433</v>
      </c>
    </row>
    <row r="447" spans="2:7" x14ac:dyDescent="0.4">
      <c r="B447" s="28">
        <v>444</v>
      </c>
      <c r="C447" s="26">
        <v>4.7905622910648642E-2</v>
      </c>
      <c r="D447" s="42">
        <v>4.3201929452673871E-2</v>
      </c>
      <c r="E447" s="19">
        <v>5.3405024785565906E-2</v>
      </c>
      <c r="F447" s="26">
        <v>9.1107552363322508</v>
      </c>
      <c r="G447" s="19">
        <v>10.681004957113181</v>
      </c>
    </row>
    <row r="448" spans="2:7" x14ac:dyDescent="0.4">
      <c r="B448" s="28">
        <v>445</v>
      </c>
      <c r="C448" s="26">
        <v>4.800949769852661E-2</v>
      </c>
      <c r="D448" s="42">
        <v>4.9761149663983088E-2</v>
      </c>
      <c r="E448" s="19">
        <v>4.8260807646807326E-2</v>
      </c>
      <c r="F448" s="26">
        <v>9.7770647362509706</v>
      </c>
      <c r="G448" s="19">
        <v>9.6521615293614644</v>
      </c>
    </row>
    <row r="449" spans="2:7" x14ac:dyDescent="0.4">
      <c r="B449" s="28">
        <v>446</v>
      </c>
      <c r="C449" s="26">
        <v>4.2979174434288982E-2</v>
      </c>
      <c r="D449" s="42">
        <v>5.2340266591307291E-2</v>
      </c>
      <c r="E449" s="19">
        <v>6.0387695945669256E-2</v>
      </c>
      <c r="F449" s="26">
        <v>9.5319441025596277</v>
      </c>
      <c r="G449" s="19">
        <v>12.077539189133851</v>
      </c>
    </row>
    <row r="450" spans="2:7" x14ac:dyDescent="0.4">
      <c r="B450" s="28">
        <v>447</v>
      </c>
      <c r="C450" s="26">
        <v>5.6780263200423314E-2</v>
      </c>
      <c r="D450" s="42">
        <v>4.1018601550686561E-2</v>
      </c>
      <c r="E450" s="19">
        <v>5.709982352567556E-2</v>
      </c>
      <c r="F450" s="26">
        <v>9.7798864751109882</v>
      </c>
      <c r="G450" s="19">
        <v>11.419964705135111</v>
      </c>
    </row>
    <row r="451" spans="2:7" x14ac:dyDescent="0.4">
      <c r="B451" s="28">
        <v>448</v>
      </c>
      <c r="C451" s="26">
        <v>5.1295618401732641E-2</v>
      </c>
      <c r="D451" s="42">
        <v>5.6328412829379192E-2</v>
      </c>
      <c r="E451" s="19">
        <v>5.6203241213799153E-2</v>
      </c>
      <c r="F451" s="26">
        <v>10.762403123111184</v>
      </c>
      <c r="G451" s="19">
        <v>11.24064824275983</v>
      </c>
    </row>
    <row r="452" spans="2:7" x14ac:dyDescent="0.4">
      <c r="B452" s="28">
        <v>449</v>
      </c>
      <c r="C452" s="26">
        <v>3.2739492762523227E-2</v>
      </c>
      <c r="D452" s="42">
        <v>4.3947445451658698E-2</v>
      </c>
      <c r="E452" s="19">
        <v>5.3621421358828893E-2</v>
      </c>
      <c r="F452" s="26">
        <v>7.6686938214181932</v>
      </c>
      <c r="G452" s="19">
        <v>10.724284271765779</v>
      </c>
    </row>
    <row r="453" spans="2:7" x14ac:dyDescent="0.4">
      <c r="B453" s="28">
        <v>450</v>
      </c>
      <c r="C453" s="26">
        <v>5.6864779746473373E-2</v>
      </c>
      <c r="D453" s="42">
        <v>5.149080705332211E-2</v>
      </c>
      <c r="E453" s="19">
        <v>5.4160566824330535E-2</v>
      </c>
      <c r="F453" s="26">
        <v>10.835558679979549</v>
      </c>
      <c r="G453" s="19">
        <v>10.832113364866107</v>
      </c>
    </row>
    <row r="454" spans="2:7" x14ac:dyDescent="0.4">
      <c r="B454" s="28">
        <v>451</v>
      </c>
      <c r="C454" s="26">
        <v>4.0666347056187421E-2</v>
      </c>
      <c r="D454" s="42">
        <v>6.0937276850797209E-2</v>
      </c>
      <c r="E454" s="19">
        <v>7.0225686446857671E-2</v>
      </c>
      <c r="F454" s="26">
        <v>10.160362390698463</v>
      </c>
      <c r="G454" s="19">
        <v>14.045137289371535</v>
      </c>
    </row>
    <row r="455" spans="2:7" x14ac:dyDescent="0.4">
      <c r="B455" s="28">
        <v>452</v>
      </c>
      <c r="C455" s="26">
        <v>4.789999254584433E-2</v>
      </c>
      <c r="D455" s="42">
        <v>4.1363745872307664E-2</v>
      </c>
      <c r="E455" s="19">
        <v>5.7738875117166667E-2</v>
      </c>
      <c r="F455" s="26">
        <v>8.9263738418151988</v>
      </c>
      <c r="G455" s="19">
        <v>11.547775023433333</v>
      </c>
    </row>
    <row r="456" spans="2:7" x14ac:dyDescent="0.4">
      <c r="B456" s="28">
        <v>453</v>
      </c>
      <c r="C456" s="26">
        <v>4.6247634279669977E-2</v>
      </c>
      <c r="D456" s="42">
        <v>6.4391583344780623E-2</v>
      </c>
      <c r="E456" s="19">
        <v>5.3482610876146044E-2</v>
      </c>
      <c r="F456" s="26">
        <v>11.063921762445059</v>
      </c>
      <c r="G456" s="19">
        <v>10.696522175229209</v>
      </c>
    </row>
    <row r="457" spans="2:7" x14ac:dyDescent="0.4">
      <c r="B457" s="28">
        <v>454</v>
      </c>
      <c r="C457" s="26">
        <v>6.0505762626897122E-2</v>
      </c>
      <c r="D457" s="42">
        <v>4.2528377628866819E-2</v>
      </c>
      <c r="E457" s="19">
        <v>5.1545202480750354E-2</v>
      </c>
      <c r="F457" s="26">
        <v>10.303414025576394</v>
      </c>
      <c r="G457" s="19">
        <v>10.309040496150072</v>
      </c>
    </row>
    <row r="458" spans="2:7" x14ac:dyDescent="0.4">
      <c r="B458" s="28">
        <v>455</v>
      </c>
      <c r="C458" s="26">
        <v>5.3438959252433867E-2</v>
      </c>
      <c r="D458" s="42">
        <v>4.7364215658112996E-2</v>
      </c>
      <c r="E458" s="19">
        <v>6.0444291030894888E-2</v>
      </c>
      <c r="F458" s="26">
        <v>10.080317491054686</v>
      </c>
      <c r="G458" s="19">
        <v>12.088858206178978</v>
      </c>
    </row>
    <row r="459" spans="2:7" x14ac:dyDescent="0.4">
      <c r="B459" s="28">
        <v>456</v>
      </c>
      <c r="C459" s="26">
        <v>6.5159035537617538E-2</v>
      </c>
      <c r="D459" s="42">
        <v>5.4499590905928229E-2</v>
      </c>
      <c r="E459" s="19">
        <v>4.5348425325393973E-2</v>
      </c>
      <c r="F459" s="26">
        <v>11.965862644354576</v>
      </c>
      <c r="G459" s="19">
        <v>9.0696850650787955</v>
      </c>
    </row>
    <row r="460" spans="2:7" x14ac:dyDescent="0.4">
      <c r="B460" s="28">
        <v>457</v>
      </c>
      <c r="C460" s="26">
        <v>6.1343798477847683E-2</v>
      </c>
      <c r="D460" s="42">
        <v>4.9495641586297684E-2</v>
      </c>
      <c r="E460" s="19">
        <v>3.8123466280708611E-2</v>
      </c>
      <c r="F460" s="26">
        <v>11.083944006414537</v>
      </c>
      <c r="G460" s="19">
        <v>7.6246932561417218</v>
      </c>
    </row>
    <row r="461" spans="2:7" x14ac:dyDescent="0.4">
      <c r="B461" s="28">
        <v>458</v>
      </c>
      <c r="C461" s="26">
        <v>5.4303012469229334E-2</v>
      </c>
      <c r="D461" s="42">
        <v>3.7793893004103532E-2</v>
      </c>
      <c r="E461" s="19">
        <v>3.3062415198089494E-2</v>
      </c>
      <c r="F461" s="26">
        <v>9.2096905473332864</v>
      </c>
      <c r="G461" s="19">
        <v>6.6124830396178984</v>
      </c>
    </row>
    <row r="462" spans="2:7" x14ac:dyDescent="0.4">
      <c r="B462" s="28">
        <v>459</v>
      </c>
      <c r="C462" s="26">
        <v>4.3032595429365848E-2</v>
      </c>
      <c r="D462" s="42">
        <v>6.2527298606314147E-2</v>
      </c>
      <c r="E462" s="19">
        <v>6.1068629599736815E-2</v>
      </c>
      <c r="F462" s="26">
        <v>10.555989403567999</v>
      </c>
      <c r="G462" s="19">
        <v>12.213725919947363</v>
      </c>
    </row>
    <row r="463" spans="2:7" x14ac:dyDescent="0.4">
      <c r="B463" s="28">
        <v>460</v>
      </c>
      <c r="C463" s="26">
        <v>4.5813405208963799E-2</v>
      </c>
      <c r="D463" s="42">
        <v>5.4423636405393189E-2</v>
      </c>
      <c r="E463" s="19">
        <v>6.2148629114491719E-2</v>
      </c>
      <c r="F463" s="26">
        <v>10.023704161435699</v>
      </c>
      <c r="G463" s="19">
        <v>12.429725822898344</v>
      </c>
    </row>
    <row r="464" spans="2:7" x14ac:dyDescent="0.4">
      <c r="B464" s="28">
        <v>461</v>
      </c>
      <c r="C464" s="26">
        <v>6.9992948620451287E-2</v>
      </c>
      <c r="D464" s="42">
        <v>4.362096744269197E-2</v>
      </c>
      <c r="E464" s="19">
        <v>4.4588038807708716E-2</v>
      </c>
      <c r="F464" s="26">
        <v>11.361391606314324</v>
      </c>
      <c r="G464" s="19">
        <v>8.9176077615417437</v>
      </c>
    </row>
    <row r="465" spans="2:7" x14ac:dyDescent="0.4">
      <c r="B465" s="28">
        <v>462</v>
      </c>
      <c r="C465" s="26">
        <v>4.9301378997286066E-2</v>
      </c>
      <c r="D465" s="42">
        <v>5.6492422694487676E-2</v>
      </c>
      <c r="E465" s="19">
        <v>4.4972013641527281E-2</v>
      </c>
      <c r="F465" s="26">
        <v>10.579380169177373</v>
      </c>
      <c r="G465" s="19">
        <v>8.994402728305456</v>
      </c>
    </row>
    <row r="466" spans="2:7" x14ac:dyDescent="0.4">
      <c r="B466" s="28">
        <v>463</v>
      </c>
      <c r="C466" s="26">
        <v>5.6482365706394595E-2</v>
      </c>
      <c r="D466" s="42">
        <v>6.135831059224188E-2</v>
      </c>
      <c r="E466" s="19">
        <v>5.8246459929635785E-2</v>
      </c>
      <c r="F466" s="26">
        <v>11.784067629863648</v>
      </c>
      <c r="G466" s="19">
        <v>11.649291985927157</v>
      </c>
    </row>
    <row r="467" spans="2:7" x14ac:dyDescent="0.4">
      <c r="B467" s="28">
        <v>464</v>
      </c>
      <c r="C467" s="26">
        <v>5.8215161230435283E-2</v>
      </c>
      <c r="D467" s="42">
        <v>3.6976630464685516E-2</v>
      </c>
      <c r="E467" s="19">
        <v>5.3773200489000715E-2</v>
      </c>
      <c r="F467" s="26">
        <v>9.5191791695120802</v>
      </c>
      <c r="G467" s="19">
        <v>10.754640097800143</v>
      </c>
    </row>
    <row r="468" spans="2:7" x14ac:dyDescent="0.4">
      <c r="B468" s="28">
        <v>465</v>
      </c>
      <c r="C468" s="26">
        <v>3.0640297904590604E-2</v>
      </c>
      <c r="D468" s="42">
        <v>4.664408229594446E-2</v>
      </c>
      <c r="E468" s="19">
        <v>6.2387551225078282E-2</v>
      </c>
      <c r="F468" s="26">
        <v>7.7284380200535061</v>
      </c>
      <c r="G468" s="19">
        <v>12.477510245015656</v>
      </c>
    </row>
    <row r="469" spans="2:7" x14ac:dyDescent="0.4">
      <c r="B469" s="28">
        <v>466</v>
      </c>
      <c r="C469" s="26">
        <v>4.0043013829689132E-2</v>
      </c>
      <c r="D469" s="42">
        <v>5.2177647286767714E-2</v>
      </c>
      <c r="E469" s="19">
        <v>4.6012807561466161E-2</v>
      </c>
      <c r="F469" s="26">
        <v>9.2220661116456846</v>
      </c>
      <c r="G469" s="19">
        <v>9.2025615122932329</v>
      </c>
    </row>
    <row r="470" spans="2:7" x14ac:dyDescent="0.4">
      <c r="B470" s="28">
        <v>467</v>
      </c>
      <c r="C470" s="26">
        <v>5.4755043254968494E-2</v>
      </c>
      <c r="D470" s="42">
        <v>6.7133488286094958E-2</v>
      </c>
      <c r="E470" s="19">
        <v>4.5693968224425965E-2</v>
      </c>
      <c r="F470" s="26">
        <v>12.188853154106345</v>
      </c>
      <c r="G470" s="19">
        <v>9.1387936448851939</v>
      </c>
    </row>
    <row r="471" spans="2:7" x14ac:dyDescent="0.4">
      <c r="B471" s="28">
        <v>468</v>
      </c>
      <c r="C471" s="26">
        <v>3.448879133783074E-2</v>
      </c>
      <c r="D471" s="42">
        <v>5.836317086671744E-2</v>
      </c>
      <c r="E471" s="19">
        <v>5.6264807560195515E-2</v>
      </c>
      <c r="F471" s="26">
        <v>9.285196220454818</v>
      </c>
      <c r="G471" s="19">
        <v>11.252961512039104</v>
      </c>
    </row>
    <row r="472" spans="2:7" x14ac:dyDescent="0.4">
      <c r="B472" s="28">
        <v>469</v>
      </c>
      <c r="C472" s="26">
        <v>4.5448105090434433E-2</v>
      </c>
      <c r="D472" s="42">
        <v>2.0255234466471695E-2</v>
      </c>
      <c r="E472" s="19">
        <v>5.4392043669335463E-2</v>
      </c>
      <c r="F472" s="26">
        <v>6.5703339556906126</v>
      </c>
      <c r="G472" s="19">
        <v>10.878408733867092</v>
      </c>
    </row>
    <row r="473" spans="2:7" x14ac:dyDescent="0.4">
      <c r="B473" s="28">
        <v>470</v>
      </c>
      <c r="C473" s="26">
        <v>4.3143284351173969E-2</v>
      </c>
      <c r="D473" s="42">
        <v>4.5725394525876338E-2</v>
      </c>
      <c r="E473" s="19">
        <v>4.2714272002530293E-2</v>
      </c>
      <c r="F473" s="26">
        <v>8.88686788770503</v>
      </c>
      <c r="G473" s="19">
        <v>8.5428544005060587</v>
      </c>
    </row>
    <row r="474" spans="2:7" x14ac:dyDescent="0.4">
      <c r="B474" s="28">
        <v>471</v>
      </c>
      <c r="C474" s="26">
        <v>5.0073567266173548E-2</v>
      </c>
      <c r="D474" s="42">
        <v>5.7159640140053765E-2</v>
      </c>
      <c r="E474" s="19">
        <v>4.657590402500901E-2</v>
      </c>
      <c r="F474" s="26">
        <v>10.723320740622732</v>
      </c>
      <c r="G474" s="19">
        <v>9.3151808050018019</v>
      </c>
    </row>
    <row r="475" spans="2:7" x14ac:dyDescent="0.4">
      <c r="B475" s="28">
        <v>472</v>
      </c>
      <c r="C475" s="26">
        <v>3.9260666599649725E-2</v>
      </c>
      <c r="D475" s="42">
        <v>2.9991709394354665E-2</v>
      </c>
      <c r="E475" s="19">
        <v>4.3778959499948811E-2</v>
      </c>
      <c r="F475" s="26">
        <v>6.9252375994004396</v>
      </c>
      <c r="G475" s="19">
        <v>8.755791899989763</v>
      </c>
    </row>
    <row r="476" spans="2:7" x14ac:dyDescent="0.4">
      <c r="B476" s="28">
        <v>473</v>
      </c>
      <c r="C476" s="26">
        <v>5.7730881203792883E-2</v>
      </c>
      <c r="D476" s="42">
        <v>5.168628718979032E-2</v>
      </c>
      <c r="E476" s="19">
        <v>4.7160071167411687E-2</v>
      </c>
      <c r="F476" s="26">
        <v>10.941716839358321</v>
      </c>
      <c r="G476" s="19">
        <v>9.432014233482338</v>
      </c>
    </row>
    <row r="477" spans="2:7" x14ac:dyDescent="0.4">
      <c r="B477" s="28">
        <v>474</v>
      </c>
      <c r="C477" s="26">
        <v>4.6397550272084906E-2</v>
      </c>
      <c r="D477" s="42">
        <v>5.0219083679266516E-2</v>
      </c>
      <c r="E477" s="19">
        <v>5.3169205598704292E-2</v>
      </c>
      <c r="F477" s="26">
        <v>9.6616633951351432</v>
      </c>
      <c r="G477" s="19">
        <v>10.633841119740858</v>
      </c>
    </row>
    <row r="478" spans="2:7" x14ac:dyDescent="0.4">
      <c r="B478" s="28">
        <v>475</v>
      </c>
      <c r="C478" s="26">
        <v>5.9463901939327574E-2</v>
      </c>
      <c r="D478" s="42">
        <v>7.365794988110419E-2</v>
      </c>
      <c r="E478" s="19">
        <v>5.7575039252068902E-2</v>
      </c>
      <c r="F478" s="26">
        <v>13.312185182043176</v>
      </c>
      <c r="G478" s="19">
        <v>11.515007850413781</v>
      </c>
    </row>
    <row r="479" spans="2:7" x14ac:dyDescent="0.4">
      <c r="B479" s="28">
        <v>476</v>
      </c>
      <c r="C479" s="26">
        <v>4.6261878830647155E-2</v>
      </c>
      <c r="D479" s="42">
        <v>3.6498912222703239E-2</v>
      </c>
      <c r="E479" s="19">
        <v>3.6900574836781497E-2</v>
      </c>
      <c r="F479" s="26">
        <v>8.2760791053350395</v>
      </c>
      <c r="G479" s="19">
        <v>7.3801149673562989</v>
      </c>
    </row>
    <row r="480" spans="2:7" x14ac:dyDescent="0.4">
      <c r="B480" s="28">
        <v>477</v>
      </c>
      <c r="C480" s="26">
        <v>5.0943998460191209E-2</v>
      </c>
      <c r="D480" s="42">
        <v>5.0074152034500968E-2</v>
      </c>
      <c r="E480" s="19">
        <v>4.1012310537570762E-2</v>
      </c>
      <c r="F480" s="26">
        <v>10.101815049469216</v>
      </c>
      <c r="G480" s="19">
        <v>8.2024621075141528</v>
      </c>
    </row>
    <row r="481" spans="2:7" x14ac:dyDescent="0.4">
      <c r="B481" s="28">
        <v>478</v>
      </c>
      <c r="C481" s="26">
        <v>4.3590574389490142E-2</v>
      </c>
      <c r="D481" s="42">
        <v>4.1701602126093203E-2</v>
      </c>
      <c r="E481" s="19">
        <v>6.133488196483966E-2</v>
      </c>
      <c r="F481" s="26">
        <v>8.5292176515583336</v>
      </c>
      <c r="G481" s="19">
        <v>12.266976392967932</v>
      </c>
    </row>
    <row r="482" spans="2:7" x14ac:dyDescent="0.4">
      <c r="B482" s="28">
        <v>479</v>
      </c>
      <c r="C482" s="26">
        <v>3.6208624397029966E-2</v>
      </c>
      <c r="D482" s="42">
        <v>5.2877061038978802E-2</v>
      </c>
      <c r="E482" s="19">
        <v>3.7779920578391468E-2</v>
      </c>
      <c r="F482" s="26">
        <v>8.908568543600877</v>
      </c>
      <c r="G482" s="19">
        <v>7.5559841156782941</v>
      </c>
    </row>
    <row r="483" spans="2:7" x14ac:dyDescent="0.4">
      <c r="B483" s="28">
        <v>480</v>
      </c>
      <c r="C483" s="26">
        <v>6.3015137557928369E-2</v>
      </c>
      <c r="D483" s="42">
        <v>2.7586002748687125E-2</v>
      </c>
      <c r="E483" s="19">
        <v>5.6868043072381663E-2</v>
      </c>
      <c r="F483" s="26">
        <v>9.0601140306615502</v>
      </c>
      <c r="G483" s="19">
        <v>11.373608614476332</v>
      </c>
    </row>
    <row r="484" spans="2:7" x14ac:dyDescent="0.4">
      <c r="B484" s="28">
        <v>481</v>
      </c>
      <c r="C484" s="26">
        <v>6.2280969407437957E-2</v>
      </c>
      <c r="D484" s="42">
        <v>4.6036646944059054E-2</v>
      </c>
      <c r="E484" s="19">
        <v>5.6747585567497358E-2</v>
      </c>
      <c r="F484" s="26">
        <v>10.8317616351497</v>
      </c>
      <c r="G484" s="19">
        <v>11.349517113499472</v>
      </c>
    </row>
    <row r="485" spans="2:7" x14ac:dyDescent="0.4">
      <c r="B485" s="28">
        <v>482</v>
      </c>
      <c r="C485" s="26">
        <v>7.435029596022788E-2</v>
      </c>
      <c r="D485" s="42">
        <v>4.9970640052569494E-2</v>
      </c>
      <c r="E485" s="19">
        <v>5.4789252772972363E-2</v>
      </c>
      <c r="F485" s="26">
        <v>12.432093601279737</v>
      </c>
      <c r="G485" s="19">
        <v>10.957850554594472</v>
      </c>
    </row>
    <row r="486" spans="2:7" x14ac:dyDescent="0.4">
      <c r="B486" s="28">
        <v>483</v>
      </c>
      <c r="C486" s="26">
        <v>4.5749806415645904E-2</v>
      </c>
      <c r="D486" s="42">
        <v>5.876778617271311E-2</v>
      </c>
      <c r="E486" s="19">
        <v>5.0960378758069462E-2</v>
      </c>
      <c r="F486" s="26">
        <v>10.451759258835901</v>
      </c>
      <c r="G486" s="19">
        <v>10.192075751613892</v>
      </c>
    </row>
    <row r="487" spans="2:7" x14ac:dyDescent="0.4">
      <c r="B487" s="28">
        <v>484</v>
      </c>
      <c r="C487" s="26">
        <v>5.9930173285692438E-2</v>
      </c>
      <c r="D487" s="42">
        <v>6.5918787449550126E-2</v>
      </c>
      <c r="E487" s="19">
        <v>4.3093409650324446E-2</v>
      </c>
      <c r="F487" s="26">
        <v>12.584896073524256</v>
      </c>
      <c r="G487" s="19">
        <v>8.6186819300648896</v>
      </c>
    </row>
    <row r="488" spans="2:7" x14ac:dyDescent="0.4">
      <c r="B488" s="28">
        <v>485</v>
      </c>
      <c r="C488" s="26">
        <v>5.1776841681389178E-2</v>
      </c>
      <c r="D488" s="42">
        <v>5.1730059864453996E-2</v>
      </c>
      <c r="E488" s="19">
        <v>2.8945322724582018E-2</v>
      </c>
      <c r="F488" s="26">
        <v>10.350690154584317</v>
      </c>
      <c r="G488" s="19">
        <v>5.7890645449164033</v>
      </c>
    </row>
    <row r="489" spans="2:7" x14ac:dyDescent="0.4">
      <c r="B489" s="28">
        <v>486</v>
      </c>
      <c r="C489" s="26">
        <v>4.9238011454029604E-2</v>
      </c>
      <c r="D489" s="42">
        <v>5.0182601524519928E-2</v>
      </c>
      <c r="E489" s="19">
        <v>6.5574818050729594E-2</v>
      </c>
      <c r="F489" s="26">
        <v>9.9420612978549521</v>
      </c>
      <c r="G489" s="19">
        <v>13.114963610145919</v>
      </c>
    </row>
    <row r="490" spans="2:7" x14ac:dyDescent="0.4">
      <c r="B490" s="28">
        <v>487</v>
      </c>
      <c r="C490" s="26">
        <v>4.3164555012841901E-2</v>
      </c>
      <c r="D490" s="42">
        <v>5.1649413376704825E-2</v>
      </c>
      <c r="E490" s="19">
        <v>4.2257559115998856E-2</v>
      </c>
      <c r="F490" s="26">
        <v>9.481396838954673</v>
      </c>
      <c r="G490" s="19">
        <v>8.4515118231997715</v>
      </c>
    </row>
    <row r="491" spans="2:7" x14ac:dyDescent="0.4">
      <c r="B491" s="28">
        <v>488</v>
      </c>
      <c r="C491" s="26">
        <v>3.9866551585464108E-2</v>
      </c>
      <c r="D491" s="42">
        <v>5.2726127376921166E-2</v>
      </c>
      <c r="E491" s="19">
        <v>5.6563665346408713E-2</v>
      </c>
      <c r="F491" s="26">
        <v>9.2592678962385282</v>
      </c>
      <c r="G491" s="19">
        <v>11.312733069281743</v>
      </c>
    </row>
    <row r="492" spans="2:7" x14ac:dyDescent="0.4">
      <c r="B492" s="28">
        <v>489</v>
      </c>
      <c r="C492" s="26">
        <v>3.8438719281312261E-2</v>
      </c>
      <c r="D492" s="42">
        <v>6.388810034992741E-2</v>
      </c>
      <c r="E492" s="19">
        <v>4.2762292700956474E-2</v>
      </c>
      <c r="F492" s="26">
        <v>10.232681963123966</v>
      </c>
      <c r="G492" s="19">
        <v>8.552458540191294</v>
      </c>
    </row>
    <row r="493" spans="2:7" x14ac:dyDescent="0.4">
      <c r="B493" s="28">
        <v>490</v>
      </c>
      <c r="C493" s="26">
        <v>5.1471120754934957E-2</v>
      </c>
      <c r="D493" s="42">
        <v>5.7672794898638538E-2</v>
      </c>
      <c r="E493" s="19">
        <v>4.0842298794169854E-2</v>
      </c>
      <c r="F493" s="26">
        <v>10.914391565357349</v>
      </c>
      <c r="G493" s="19">
        <v>8.1684597588339702</v>
      </c>
    </row>
    <row r="494" spans="2:7" x14ac:dyDescent="0.4">
      <c r="B494" s="28">
        <v>491</v>
      </c>
      <c r="C494" s="26">
        <v>5.350870810101694E-2</v>
      </c>
      <c r="D494" s="42">
        <v>4.5152183620993089E-2</v>
      </c>
      <c r="E494" s="19">
        <v>5.6543315455181119E-2</v>
      </c>
      <c r="F494" s="26">
        <v>9.8660891722010025</v>
      </c>
      <c r="G494" s="19">
        <v>11.308663091036223</v>
      </c>
    </row>
    <row r="495" spans="2:7" x14ac:dyDescent="0.4">
      <c r="B495" s="28">
        <v>492</v>
      </c>
      <c r="C495" s="26">
        <v>4.5639891849134549E-2</v>
      </c>
      <c r="D495" s="42">
        <v>3.8840734874298413E-2</v>
      </c>
      <c r="E495" s="19">
        <v>4.8568514215096448E-2</v>
      </c>
      <c r="F495" s="26">
        <v>8.4480626723432959</v>
      </c>
      <c r="G495" s="19">
        <v>9.7137028430192895</v>
      </c>
    </row>
    <row r="496" spans="2:7" x14ac:dyDescent="0.4">
      <c r="B496" s="28">
        <v>493</v>
      </c>
      <c r="C496" s="26">
        <v>5.6032573712617162E-2</v>
      </c>
      <c r="D496" s="42">
        <v>4.6672867112407521E-2</v>
      </c>
      <c r="E496" s="19">
        <v>4.3932472832682132E-2</v>
      </c>
      <c r="F496" s="26">
        <v>10.270544082502468</v>
      </c>
      <c r="G496" s="19">
        <v>8.786494566536426</v>
      </c>
    </row>
    <row r="497" spans="2:7" x14ac:dyDescent="0.4">
      <c r="B497" s="28">
        <v>494</v>
      </c>
      <c r="C497" s="26">
        <v>4.5582198554380705E-2</v>
      </c>
      <c r="D497" s="42">
        <v>4.7645162235283797E-2</v>
      </c>
      <c r="E497" s="19">
        <v>6.3098033022866665E-2</v>
      </c>
      <c r="F497" s="26">
        <v>9.3227360789664502</v>
      </c>
      <c r="G497" s="19">
        <v>12.619606604573333</v>
      </c>
    </row>
    <row r="498" spans="2:7" x14ac:dyDescent="0.4">
      <c r="B498" s="28">
        <v>495</v>
      </c>
      <c r="C498" s="26">
        <v>3.5568725290844747E-2</v>
      </c>
      <c r="D498" s="42">
        <v>4.2041029105975972E-2</v>
      </c>
      <c r="E498" s="19">
        <v>2.9632215896816489E-2</v>
      </c>
      <c r="F498" s="26">
        <v>7.7609754396820723</v>
      </c>
      <c r="G498" s="19">
        <v>5.9264431793632975</v>
      </c>
    </row>
    <row r="499" spans="2:7" x14ac:dyDescent="0.4">
      <c r="B499" s="28">
        <v>496</v>
      </c>
      <c r="C499" s="26">
        <v>3.3121284022354827E-2</v>
      </c>
      <c r="D499" s="42">
        <v>5.6803741021865743E-2</v>
      </c>
      <c r="E499" s="19">
        <v>5.6222688482432982E-2</v>
      </c>
      <c r="F499" s="26">
        <v>8.9925025044220561</v>
      </c>
      <c r="G499" s="19">
        <v>11.244537696486596</v>
      </c>
    </row>
    <row r="500" spans="2:7" x14ac:dyDescent="0.4">
      <c r="B500" s="28">
        <v>497</v>
      </c>
      <c r="C500" s="26">
        <v>4.4852985679990715E-2</v>
      </c>
      <c r="D500" s="42">
        <v>2.7235100973781845E-2</v>
      </c>
      <c r="E500" s="19">
        <v>5.9341904016877917E-2</v>
      </c>
      <c r="F500" s="26">
        <v>7.2088086653772558</v>
      </c>
      <c r="G500" s="19">
        <v>11.868380803375583</v>
      </c>
    </row>
    <row r="501" spans="2:7" x14ac:dyDescent="0.4">
      <c r="B501" s="28">
        <v>498</v>
      </c>
      <c r="C501" s="26">
        <v>3.1016511981947582E-2</v>
      </c>
      <c r="D501" s="42">
        <v>5.5695473253986036E-2</v>
      </c>
      <c r="E501" s="19">
        <v>4.9991878140992249E-2</v>
      </c>
      <c r="F501" s="26">
        <v>8.6711985235933611</v>
      </c>
      <c r="G501" s="19">
        <v>9.998375628198449</v>
      </c>
    </row>
    <row r="502" spans="2:7" x14ac:dyDescent="0.4">
      <c r="B502" s="28">
        <v>499</v>
      </c>
      <c r="C502" s="26">
        <v>5.0370493018378711E-2</v>
      </c>
      <c r="D502" s="42">
        <v>3.2232368824461372E-2</v>
      </c>
      <c r="E502" s="19">
        <v>5.642730606770982E-2</v>
      </c>
      <c r="F502" s="26">
        <v>8.2602861842840074</v>
      </c>
      <c r="G502" s="19">
        <v>11.285461213541964</v>
      </c>
    </row>
    <row r="503" spans="2:7" x14ac:dyDescent="0.4">
      <c r="B503" s="28">
        <v>500</v>
      </c>
      <c r="C503" s="26">
        <v>5.3217259939373013E-2</v>
      </c>
      <c r="D503" s="42">
        <v>3.4173857162342211E-2</v>
      </c>
      <c r="E503" s="19">
        <v>5.1745230448231601E-2</v>
      </c>
      <c r="F503" s="26">
        <v>8.7391117101715228</v>
      </c>
      <c r="G503" s="19">
        <v>10.34904608964632</v>
      </c>
    </row>
    <row r="504" spans="2:7" x14ac:dyDescent="0.4">
      <c r="B504" s="28">
        <v>501</v>
      </c>
      <c r="C504" s="26">
        <v>4.4824783699149447E-2</v>
      </c>
      <c r="D504" s="42">
        <v>3.6873571345051065E-2</v>
      </c>
      <c r="E504" s="19">
        <v>4.2087538111162094E-2</v>
      </c>
      <c r="F504" s="26">
        <v>8.1698355044200515</v>
      </c>
      <c r="G504" s="19">
        <v>8.417507622232419</v>
      </c>
    </row>
    <row r="505" spans="2:7" x14ac:dyDescent="0.4">
      <c r="B505" s="28">
        <v>502</v>
      </c>
      <c r="C505" s="26">
        <v>5.0978272784432607E-2</v>
      </c>
      <c r="D505" s="42">
        <v>5.8695583320594762E-2</v>
      </c>
      <c r="E505" s="19">
        <v>4.6281864855368345E-2</v>
      </c>
      <c r="F505" s="26">
        <v>10.967385610502738</v>
      </c>
      <c r="G505" s="19">
        <v>9.2563729710736684</v>
      </c>
    </row>
    <row r="506" spans="2:7" x14ac:dyDescent="0.4">
      <c r="B506" s="28">
        <v>503</v>
      </c>
      <c r="C506" s="26">
        <v>4.8591558301105585E-2</v>
      </c>
      <c r="D506" s="42">
        <v>6.4526507382548948E-2</v>
      </c>
      <c r="E506" s="19">
        <v>7.5007145090745228E-2</v>
      </c>
      <c r="F506" s="26">
        <v>11.311806568365453</v>
      </c>
      <c r="G506" s="19">
        <v>15.001429018149045</v>
      </c>
    </row>
    <row r="507" spans="2:7" x14ac:dyDescent="0.4">
      <c r="B507" s="28">
        <v>504</v>
      </c>
      <c r="C507" s="26">
        <v>5.2484870851806198E-2</v>
      </c>
      <c r="D507" s="42">
        <v>5.0738289416860961E-2</v>
      </c>
      <c r="E507" s="19">
        <v>4.4520233889447772E-2</v>
      </c>
      <c r="F507" s="26">
        <v>10.322316026866716</v>
      </c>
      <c r="G507" s="19">
        <v>8.9040467778895547</v>
      </c>
    </row>
    <row r="508" spans="2:7" x14ac:dyDescent="0.4">
      <c r="B508" s="28">
        <v>505</v>
      </c>
      <c r="C508" s="26">
        <v>2.8615745310464645E-2</v>
      </c>
      <c r="D508" s="42">
        <v>4.1619926322218725E-2</v>
      </c>
      <c r="E508" s="19">
        <v>2.2400614332734995E-2</v>
      </c>
      <c r="F508" s="26">
        <v>7.0235671632683374</v>
      </c>
      <c r="G508" s="19">
        <v>4.4801228665469992</v>
      </c>
    </row>
    <row r="509" spans="2:7" x14ac:dyDescent="0.4">
      <c r="B509" s="28">
        <v>506</v>
      </c>
      <c r="C509" s="26">
        <v>4.7018130475472202E-2</v>
      </c>
      <c r="D509" s="42">
        <v>5.3520151312179701E-2</v>
      </c>
      <c r="E509" s="19">
        <v>3.1148904685224698E-2</v>
      </c>
      <c r="F509" s="26">
        <v>10.05382817876519</v>
      </c>
      <c r="G509" s="19">
        <v>6.2297809370449393</v>
      </c>
    </row>
    <row r="510" spans="2:7" x14ac:dyDescent="0.4">
      <c r="B510" s="28">
        <v>507</v>
      </c>
      <c r="C510" s="26">
        <v>4.5030913055202709E-2</v>
      </c>
      <c r="D510" s="42">
        <v>4.9840459412405579E-2</v>
      </c>
      <c r="E510" s="19">
        <v>4.1664873471816057E-2</v>
      </c>
      <c r="F510" s="26">
        <v>9.4871372467608275</v>
      </c>
      <c r="G510" s="19">
        <v>8.3329746943632106</v>
      </c>
    </row>
    <row r="511" spans="2:7" x14ac:dyDescent="0.4">
      <c r="B511" s="28">
        <v>508</v>
      </c>
      <c r="C511" s="26">
        <v>4.2842001445817651E-2</v>
      </c>
      <c r="D511" s="42">
        <v>4.871072577738398E-2</v>
      </c>
      <c r="E511" s="19">
        <v>5.4273732941837342E-2</v>
      </c>
      <c r="F511" s="26">
        <v>9.1552727223201629</v>
      </c>
      <c r="G511" s="19">
        <v>10.854746588367469</v>
      </c>
    </row>
    <row r="512" spans="2:7" x14ac:dyDescent="0.4">
      <c r="B512" s="28">
        <v>509</v>
      </c>
      <c r="C512" s="26">
        <v>6.5810431160354094E-2</v>
      </c>
      <c r="D512" s="42">
        <v>4.5763270819616994E-2</v>
      </c>
      <c r="E512" s="19">
        <v>4.6696871085418187E-2</v>
      </c>
      <c r="F512" s="26">
        <v>11.157370197997109</v>
      </c>
      <c r="G512" s="19">
        <v>9.3393742170836376</v>
      </c>
    </row>
    <row r="513" spans="2:7" x14ac:dyDescent="0.4">
      <c r="B513" s="28">
        <v>510</v>
      </c>
      <c r="C513" s="26">
        <v>3.8887714764818761E-2</v>
      </c>
      <c r="D513" s="42">
        <v>4.6601760532697607E-2</v>
      </c>
      <c r="E513" s="19">
        <v>4.4479185344666043E-2</v>
      </c>
      <c r="F513" s="26">
        <v>8.5489475297516364</v>
      </c>
      <c r="G513" s="19">
        <v>8.8958370689332078</v>
      </c>
    </row>
    <row r="514" spans="2:7" x14ac:dyDescent="0.4">
      <c r="B514" s="28">
        <v>511</v>
      </c>
      <c r="C514" s="26">
        <v>5.4178762700143553E-2</v>
      </c>
      <c r="D514" s="42">
        <v>4.721319547202607E-2</v>
      </c>
      <c r="E514" s="19">
        <v>4.3519638225149107E-2</v>
      </c>
      <c r="F514" s="26">
        <v>10.139195817216962</v>
      </c>
      <c r="G514" s="19">
        <v>8.7039276450298217</v>
      </c>
    </row>
    <row r="515" spans="2:7" x14ac:dyDescent="0.4">
      <c r="B515" s="28">
        <v>512</v>
      </c>
      <c r="C515" s="26">
        <v>4.3783654543160425E-2</v>
      </c>
      <c r="D515" s="42">
        <v>5.8080044406433842E-2</v>
      </c>
      <c r="E515" s="19">
        <v>3.8393691078134895E-2</v>
      </c>
      <c r="F515" s="26">
        <v>10.186369894959427</v>
      </c>
      <c r="G515" s="19">
        <v>7.6787382156269786</v>
      </c>
    </row>
    <row r="516" spans="2:7" x14ac:dyDescent="0.4">
      <c r="B516" s="28">
        <v>513</v>
      </c>
      <c r="C516" s="26">
        <v>4.9575937849922751E-2</v>
      </c>
      <c r="D516" s="42">
        <v>4.8533022395661839E-2</v>
      </c>
      <c r="E516" s="19">
        <v>4.278787483600234E-2</v>
      </c>
      <c r="F516" s="26">
        <v>9.8108960245584598</v>
      </c>
      <c r="G516" s="19">
        <v>8.557574967200468</v>
      </c>
    </row>
    <row r="517" spans="2:7" x14ac:dyDescent="0.4">
      <c r="B517" s="28">
        <v>514</v>
      </c>
      <c r="C517" s="26">
        <v>5.0391842584927786E-2</v>
      </c>
      <c r="D517" s="42">
        <v>5.6349552906662256E-2</v>
      </c>
      <c r="E517" s="19">
        <v>4.8387554444651516E-2</v>
      </c>
      <c r="F517" s="26">
        <v>10.674139549159005</v>
      </c>
      <c r="G517" s="19">
        <v>9.6775108889303034</v>
      </c>
    </row>
    <row r="518" spans="2:7" x14ac:dyDescent="0.4">
      <c r="B518" s="28">
        <v>515</v>
      </c>
      <c r="C518" s="26">
        <v>3.664732789960487E-2</v>
      </c>
      <c r="D518" s="42">
        <v>5.3644677580109719E-2</v>
      </c>
      <c r="E518" s="19">
        <v>4.0293959820556183E-2</v>
      </c>
      <c r="F518" s="26">
        <v>9.0292005479714597</v>
      </c>
      <c r="G518" s="19">
        <v>8.0587919641112364</v>
      </c>
    </row>
    <row r="519" spans="2:7" x14ac:dyDescent="0.4">
      <c r="B519" s="28">
        <v>516</v>
      </c>
      <c r="C519" s="26">
        <v>2.367922686184103E-2</v>
      </c>
      <c r="D519" s="42">
        <v>5.9108758040006655E-2</v>
      </c>
      <c r="E519" s="19">
        <v>4.8560162441991489E-2</v>
      </c>
      <c r="F519" s="26">
        <v>8.2787984901847693</v>
      </c>
      <c r="G519" s="19">
        <v>9.7120324883982985</v>
      </c>
    </row>
    <row r="520" spans="2:7" x14ac:dyDescent="0.4">
      <c r="B520" s="28">
        <v>517</v>
      </c>
      <c r="C520" s="26">
        <v>5.0007445197407255E-2</v>
      </c>
      <c r="D520" s="42">
        <v>6.2816702816649167E-2</v>
      </c>
      <c r="E520" s="19">
        <v>5.6335782856027847E-2</v>
      </c>
      <c r="F520" s="26">
        <v>11.282414801405642</v>
      </c>
      <c r="G520" s="19">
        <v>11.26715657120557</v>
      </c>
    </row>
    <row r="521" spans="2:7" x14ac:dyDescent="0.4">
      <c r="B521" s="28">
        <v>518</v>
      </c>
      <c r="C521" s="26">
        <v>5.3370765291139037E-2</v>
      </c>
      <c r="D521" s="42">
        <v>4.6914432200714166E-2</v>
      </c>
      <c r="E521" s="19">
        <v>5.239165827637194E-2</v>
      </c>
      <c r="F521" s="26">
        <v>10.028519749185321</v>
      </c>
      <c r="G521" s="19">
        <v>10.478331655274388</v>
      </c>
    </row>
    <row r="522" spans="2:7" x14ac:dyDescent="0.4">
      <c r="B522" s="28">
        <v>519</v>
      </c>
      <c r="C522" s="26">
        <v>4.5854752666955455E-2</v>
      </c>
      <c r="D522" s="42">
        <v>6.4215666873485844E-2</v>
      </c>
      <c r="E522" s="19">
        <v>4.8474598000560878E-2</v>
      </c>
      <c r="F522" s="26">
        <v>11.00704195404413</v>
      </c>
      <c r="G522" s="19">
        <v>9.6949196001121756</v>
      </c>
    </row>
    <row r="523" spans="2:7" x14ac:dyDescent="0.4">
      <c r="B523" s="28">
        <v>520</v>
      </c>
      <c r="C523" s="26">
        <v>6.4743551413996417E-2</v>
      </c>
      <c r="D523" s="42">
        <v>4.6095770027678118E-2</v>
      </c>
      <c r="E523" s="19">
        <v>4.0258033010478235E-2</v>
      </c>
      <c r="F523" s="26">
        <v>11.083932144167452</v>
      </c>
      <c r="G523" s="19">
        <v>8.0516066020956476</v>
      </c>
    </row>
    <row r="524" spans="2:7" x14ac:dyDescent="0.4">
      <c r="B524" s="28">
        <v>521</v>
      </c>
      <c r="C524" s="26">
        <v>5.1003133976838227E-2</v>
      </c>
      <c r="D524" s="42">
        <v>4.7099187401602079E-2</v>
      </c>
      <c r="E524" s="19">
        <v>5.1095294195340688E-2</v>
      </c>
      <c r="F524" s="26">
        <v>9.8102321378440305</v>
      </c>
      <c r="G524" s="19">
        <v>10.219058839068138</v>
      </c>
    </row>
    <row r="525" spans="2:7" x14ac:dyDescent="0.4">
      <c r="B525" s="28">
        <v>522</v>
      </c>
      <c r="C525" s="26">
        <v>6.5422406044521764E-2</v>
      </c>
      <c r="D525" s="42">
        <v>4.214327279127969E-2</v>
      </c>
      <c r="E525" s="19">
        <v>6.4162230528563319E-2</v>
      </c>
      <c r="F525" s="26">
        <v>10.756567883580146</v>
      </c>
      <c r="G525" s="19">
        <v>12.832446105712664</v>
      </c>
    </row>
    <row r="526" spans="2:7" x14ac:dyDescent="0.4">
      <c r="B526" s="28">
        <v>523</v>
      </c>
      <c r="C526" s="26">
        <v>5.6770081999495597E-2</v>
      </c>
      <c r="D526" s="42">
        <v>4.6385252453084419E-2</v>
      </c>
      <c r="E526" s="19">
        <v>4.5593827529682579E-2</v>
      </c>
      <c r="F526" s="26">
        <v>10.315533445258001</v>
      </c>
      <c r="G526" s="19">
        <v>9.1187655059365156</v>
      </c>
    </row>
    <row r="527" spans="2:7" x14ac:dyDescent="0.4">
      <c r="B527" s="28">
        <v>524</v>
      </c>
      <c r="C527" s="26">
        <v>5.122123017552143E-2</v>
      </c>
      <c r="D527" s="42">
        <v>5.7893897759791715E-2</v>
      </c>
      <c r="E527" s="19">
        <v>3.6115056452983407E-2</v>
      </c>
      <c r="F527" s="26">
        <v>10.911512793531315</v>
      </c>
      <c r="G527" s="19">
        <v>7.2230112905966815</v>
      </c>
    </row>
    <row r="528" spans="2:7" x14ac:dyDescent="0.4">
      <c r="B528" s="28">
        <v>525</v>
      </c>
      <c r="C528" s="26">
        <v>6.1709743171284179E-2</v>
      </c>
      <c r="D528" s="42">
        <v>5.6010399426327108E-2</v>
      </c>
      <c r="E528" s="19">
        <v>4.7301573649921401E-2</v>
      </c>
      <c r="F528" s="26">
        <v>11.772014259761129</v>
      </c>
      <c r="G528" s="19">
        <v>9.4603147299842796</v>
      </c>
    </row>
    <row r="529" spans="2:7" x14ac:dyDescent="0.4">
      <c r="B529" s="28">
        <v>526</v>
      </c>
      <c r="C529" s="26">
        <v>4.6379940997812626E-2</v>
      </c>
      <c r="D529" s="42">
        <v>5.5622797090951373E-2</v>
      </c>
      <c r="E529" s="19">
        <v>3.8768351338051683E-2</v>
      </c>
      <c r="F529" s="26">
        <v>10.2002738088764</v>
      </c>
      <c r="G529" s="19">
        <v>7.7536702676103371</v>
      </c>
    </row>
    <row r="530" spans="2:7" x14ac:dyDescent="0.4">
      <c r="B530" s="28">
        <v>527</v>
      </c>
      <c r="C530" s="26">
        <v>4.5987212235254253E-2</v>
      </c>
      <c r="D530" s="42">
        <v>5.4681931766710712E-2</v>
      </c>
      <c r="E530" s="19">
        <v>5.6702428497455493E-2</v>
      </c>
      <c r="F530" s="26">
        <v>10.066914400196495</v>
      </c>
      <c r="G530" s="19">
        <v>11.340485699491099</v>
      </c>
    </row>
    <row r="531" spans="2:7" x14ac:dyDescent="0.4">
      <c r="B531" s="28">
        <v>528</v>
      </c>
      <c r="C531" s="26">
        <v>7.0699031242833332E-2</v>
      </c>
      <c r="D531" s="42">
        <v>5.7419564932942764E-2</v>
      </c>
      <c r="E531" s="19">
        <v>4.8539774608233895E-2</v>
      </c>
      <c r="F531" s="26">
        <v>12.81185961757761</v>
      </c>
      <c r="G531" s="19">
        <v>9.7079549216467793</v>
      </c>
    </row>
    <row r="532" spans="2:7" x14ac:dyDescent="0.4">
      <c r="B532" s="28">
        <v>529</v>
      </c>
      <c r="C532" s="26">
        <v>5.1863751768192468E-2</v>
      </c>
      <c r="D532" s="42">
        <v>6.5242307555789747E-2</v>
      </c>
      <c r="E532" s="19">
        <v>4.7074113838406151E-2</v>
      </c>
      <c r="F532" s="26">
        <v>11.710605932398222</v>
      </c>
      <c r="G532" s="19">
        <v>9.4148227676812297</v>
      </c>
    </row>
    <row r="533" spans="2:7" x14ac:dyDescent="0.4">
      <c r="B533" s="28">
        <v>530</v>
      </c>
      <c r="C533" s="26">
        <v>5.580224607963092E-2</v>
      </c>
      <c r="D533" s="42">
        <v>3.7971409314673348E-2</v>
      </c>
      <c r="E533" s="19">
        <v>5.1463609939468032E-2</v>
      </c>
      <c r="F533" s="26">
        <v>9.3773655394304267</v>
      </c>
      <c r="G533" s="19">
        <v>10.292721987893607</v>
      </c>
    </row>
    <row r="534" spans="2:7" x14ac:dyDescent="0.4">
      <c r="B534" s="28">
        <v>531</v>
      </c>
      <c r="C534" s="26">
        <v>5.9331752591919903E-2</v>
      </c>
      <c r="D534" s="42">
        <v>4.6336677753704612E-2</v>
      </c>
      <c r="E534" s="19">
        <v>4.4214637665796523E-2</v>
      </c>
      <c r="F534" s="26">
        <v>10.566843034562451</v>
      </c>
      <c r="G534" s="19">
        <v>8.8429275331593047</v>
      </c>
    </row>
    <row r="535" spans="2:7" x14ac:dyDescent="0.4">
      <c r="B535" s="28">
        <v>532</v>
      </c>
      <c r="C535" s="26">
        <v>5.5511413768370321E-2</v>
      </c>
      <c r="D535" s="42">
        <v>6.062615789264876E-2</v>
      </c>
      <c r="E535" s="19">
        <v>5.5281793262543483E-2</v>
      </c>
      <c r="F535" s="26">
        <v>11.613757166101909</v>
      </c>
      <c r="G535" s="19">
        <v>11.056358652508697</v>
      </c>
    </row>
    <row r="536" spans="2:7" x14ac:dyDescent="0.4">
      <c r="B536" s="28">
        <v>533</v>
      </c>
      <c r="C536" s="26">
        <v>4.5330419501733575E-2</v>
      </c>
      <c r="D536" s="42">
        <v>5.3730464340724086E-2</v>
      </c>
      <c r="E536" s="19">
        <v>6.2441051860459673E-2</v>
      </c>
      <c r="F536" s="26">
        <v>9.9060883842457663</v>
      </c>
      <c r="G536" s="19">
        <v>12.488210372091935</v>
      </c>
    </row>
    <row r="537" spans="2:7" x14ac:dyDescent="0.4">
      <c r="B537" s="28">
        <v>534</v>
      </c>
      <c r="C537" s="26">
        <v>4.8004412555698803E-2</v>
      </c>
      <c r="D537" s="42">
        <v>2.9850258637948858E-2</v>
      </c>
      <c r="E537" s="19">
        <v>3.8253067023406966E-2</v>
      </c>
      <c r="F537" s="26">
        <v>7.7854671193647658</v>
      </c>
      <c r="G537" s="19">
        <v>7.6506134046813932</v>
      </c>
    </row>
    <row r="538" spans="2:7" x14ac:dyDescent="0.4">
      <c r="B538" s="28">
        <v>535</v>
      </c>
      <c r="C538" s="26">
        <v>5.8797643727796292E-2</v>
      </c>
      <c r="D538" s="42">
        <v>5.6002133172672178E-2</v>
      </c>
      <c r="E538" s="19">
        <v>4.0425805886329505E-2</v>
      </c>
      <c r="F538" s="26">
        <v>11.479977690046848</v>
      </c>
      <c r="G538" s="19">
        <v>8.0851611772659009</v>
      </c>
    </row>
    <row r="539" spans="2:7" x14ac:dyDescent="0.4">
      <c r="B539" s="28">
        <v>536</v>
      </c>
      <c r="C539" s="26">
        <v>5.5252769541746891E-2</v>
      </c>
      <c r="D539" s="42">
        <v>6.6863489305771087E-2</v>
      </c>
      <c r="E539" s="19">
        <v>6.2031157830530079E-2</v>
      </c>
      <c r="F539" s="26">
        <v>12.211625884751797</v>
      </c>
      <c r="G539" s="19">
        <v>12.406231566106015</v>
      </c>
    </row>
    <row r="540" spans="2:7" x14ac:dyDescent="0.4">
      <c r="B540" s="28">
        <v>537</v>
      </c>
      <c r="C540" s="26">
        <v>3.8120092993512204E-2</v>
      </c>
      <c r="D540" s="42">
        <v>6.2212113160935778E-2</v>
      </c>
      <c r="E540" s="19">
        <v>5.1351134739545654E-2</v>
      </c>
      <c r="F540" s="26">
        <v>10.033220615444799</v>
      </c>
      <c r="G540" s="19">
        <v>10.27022694790913</v>
      </c>
    </row>
    <row r="541" spans="2:7" x14ac:dyDescent="0.4">
      <c r="B541" s="28">
        <v>538</v>
      </c>
      <c r="C541" s="26">
        <v>4.9097075035327856E-2</v>
      </c>
      <c r="D541" s="42">
        <v>4.2091645336297598E-2</v>
      </c>
      <c r="E541" s="19">
        <v>5.1766643726601544E-2</v>
      </c>
      <c r="F541" s="26">
        <v>9.1188720371625447</v>
      </c>
      <c r="G541" s="19">
        <v>10.353328745320308</v>
      </c>
    </row>
    <row r="542" spans="2:7" x14ac:dyDescent="0.4">
      <c r="B542" s="28">
        <v>539</v>
      </c>
      <c r="C542" s="26">
        <v>5.417942811573441E-2</v>
      </c>
      <c r="D542" s="42">
        <v>4.4245108982145544E-2</v>
      </c>
      <c r="E542" s="19">
        <v>4.2546916349665669E-2</v>
      </c>
      <c r="F542" s="26">
        <v>9.8424537097879963</v>
      </c>
      <c r="G542" s="19">
        <v>8.5093832699331333</v>
      </c>
    </row>
    <row r="543" spans="2:7" x14ac:dyDescent="0.4">
      <c r="B543" s="28">
        <v>540</v>
      </c>
      <c r="C543" s="26">
        <v>5.9068705222003179E-2</v>
      </c>
      <c r="D543" s="42">
        <v>3.6596291875274287E-2</v>
      </c>
      <c r="E543" s="19">
        <v>4.9903247567683953E-2</v>
      </c>
      <c r="F543" s="26">
        <v>9.5664997097277471</v>
      </c>
      <c r="G543" s="19">
        <v>9.9806495135367914</v>
      </c>
    </row>
    <row r="544" spans="2:7" x14ac:dyDescent="0.4">
      <c r="B544" s="28">
        <v>541</v>
      </c>
      <c r="C544" s="26">
        <v>4.8734782551070353E-2</v>
      </c>
      <c r="D544" s="42">
        <v>4.5584352323802278E-2</v>
      </c>
      <c r="E544" s="19">
        <v>5.8175470668101838E-2</v>
      </c>
      <c r="F544" s="26">
        <v>9.4319134874872645</v>
      </c>
      <c r="G544" s="19">
        <v>11.635094133620367</v>
      </c>
    </row>
    <row r="545" spans="2:7" x14ac:dyDescent="0.4">
      <c r="B545" s="28">
        <v>542</v>
      </c>
      <c r="C545" s="26">
        <v>5.2258750030088813E-2</v>
      </c>
      <c r="D545" s="42">
        <v>4.5608414973462699E-2</v>
      </c>
      <c r="E545" s="19">
        <v>4.0194058258924054E-2</v>
      </c>
      <c r="F545" s="26">
        <v>9.7867165003551513</v>
      </c>
      <c r="G545" s="19">
        <v>8.0388116517848101</v>
      </c>
    </row>
    <row r="546" spans="2:7" x14ac:dyDescent="0.4">
      <c r="B546" s="28">
        <v>543</v>
      </c>
      <c r="C546" s="26">
        <v>4.9213529500405591E-2</v>
      </c>
      <c r="D546" s="42">
        <v>5.1701986458409462E-2</v>
      </c>
      <c r="E546" s="19">
        <v>5.9011043664362946E-2</v>
      </c>
      <c r="F546" s="26">
        <v>10.091551595881505</v>
      </c>
      <c r="G546" s="19">
        <v>11.80220873287259</v>
      </c>
    </row>
    <row r="547" spans="2:7" x14ac:dyDescent="0.4">
      <c r="B547" s="28">
        <v>544</v>
      </c>
      <c r="C547" s="26">
        <v>5.2244398828258938E-2</v>
      </c>
      <c r="D547" s="42">
        <v>5.7988869311409688E-2</v>
      </c>
      <c r="E547" s="19">
        <v>4.2312158482114899E-2</v>
      </c>
      <c r="F547" s="26">
        <v>11.023326813966863</v>
      </c>
      <c r="G547" s="19">
        <v>8.4624316964229802</v>
      </c>
    </row>
    <row r="548" spans="2:7" x14ac:dyDescent="0.4">
      <c r="B548" s="28">
        <v>545</v>
      </c>
      <c r="C548" s="26">
        <v>6.421412350342065E-2</v>
      </c>
      <c r="D548" s="42">
        <v>6.7012272364472783E-2</v>
      </c>
      <c r="E548" s="19">
        <v>5.2896862700613022E-2</v>
      </c>
      <c r="F548" s="26">
        <v>13.122639586789344</v>
      </c>
      <c r="G548" s="19">
        <v>10.579372540122604</v>
      </c>
    </row>
    <row r="549" spans="2:7" x14ac:dyDescent="0.4">
      <c r="B549" s="28">
        <v>546</v>
      </c>
      <c r="C549" s="26">
        <v>5.7098414843539058E-2</v>
      </c>
      <c r="D549" s="42">
        <v>6.8822341528273323E-2</v>
      </c>
      <c r="E549" s="19">
        <v>3.1845729368702197E-2</v>
      </c>
      <c r="F549" s="26">
        <v>12.592075637181239</v>
      </c>
      <c r="G549" s="19">
        <v>6.3691458737404396</v>
      </c>
    </row>
    <row r="550" spans="2:7" x14ac:dyDescent="0.4">
      <c r="B550" s="28">
        <v>547</v>
      </c>
      <c r="C550" s="26">
        <v>6.2410362683214017E-2</v>
      </c>
      <c r="D550" s="42">
        <v>6.5423424631861099E-2</v>
      </c>
      <c r="E550" s="19">
        <v>4.2635150222111041E-2</v>
      </c>
      <c r="F550" s="26">
        <v>12.783378731507511</v>
      </c>
      <c r="G550" s="19">
        <v>8.527030044422208</v>
      </c>
    </row>
    <row r="551" spans="2:7" x14ac:dyDescent="0.4">
      <c r="B551" s="28">
        <v>548</v>
      </c>
      <c r="C551" s="26">
        <v>4.6778858080801657E-2</v>
      </c>
      <c r="D551" s="42">
        <v>5.0284158952803346E-2</v>
      </c>
      <c r="E551" s="19">
        <v>5.2966393885237641E-2</v>
      </c>
      <c r="F551" s="26">
        <v>9.7063017033604986</v>
      </c>
      <c r="G551" s="19">
        <v>10.593278777047528</v>
      </c>
    </row>
    <row r="552" spans="2:7" x14ac:dyDescent="0.4">
      <c r="B552" s="28">
        <v>549</v>
      </c>
      <c r="C552" s="26">
        <v>4.0501793412215978E-2</v>
      </c>
      <c r="D552" s="42">
        <v>4.1455213567757991E-2</v>
      </c>
      <c r="E552" s="19">
        <v>5.2857927226137309E-2</v>
      </c>
      <c r="F552" s="26">
        <v>8.1957006979973954</v>
      </c>
      <c r="G552" s="19">
        <v>10.571585445227463</v>
      </c>
    </row>
    <row r="553" spans="2:7" x14ac:dyDescent="0.4">
      <c r="B553" s="28">
        <v>550</v>
      </c>
      <c r="C553" s="26">
        <v>3.6551982068874542E-2</v>
      </c>
      <c r="D553" s="42">
        <v>4.2211709399965332E-2</v>
      </c>
      <c r="E553" s="19">
        <v>6.5690990392558574E-2</v>
      </c>
      <c r="F553" s="26">
        <v>7.8763691468839871</v>
      </c>
      <c r="G553" s="19">
        <v>13.138198078511715</v>
      </c>
    </row>
    <row r="554" spans="2:7" x14ac:dyDescent="0.4">
      <c r="B554" s="28">
        <v>551</v>
      </c>
      <c r="C554" s="26">
        <v>2.1692250337241755E-2</v>
      </c>
      <c r="D554" s="42">
        <v>4.342970841810713E-2</v>
      </c>
      <c r="E554" s="19">
        <v>3.809257005492897E-2</v>
      </c>
      <c r="F554" s="26">
        <v>6.5121958755348883</v>
      </c>
      <c r="G554" s="19">
        <v>7.6185140109857938</v>
      </c>
    </row>
    <row r="555" spans="2:7" x14ac:dyDescent="0.4">
      <c r="B555" s="28">
        <v>552</v>
      </c>
      <c r="C555" s="26">
        <v>3.7457261750773178E-2</v>
      </c>
      <c r="D555" s="42">
        <v>5.6089378583263939E-2</v>
      </c>
      <c r="E555" s="19">
        <v>3.3739812469421038E-2</v>
      </c>
      <c r="F555" s="26">
        <v>9.3546640334037114</v>
      </c>
      <c r="G555" s="19">
        <v>6.7479624938842075</v>
      </c>
    </row>
    <row r="556" spans="2:7" x14ac:dyDescent="0.4">
      <c r="B556" s="28">
        <v>553</v>
      </c>
      <c r="C556" s="26">
        <v>7.1225419951709418E-2</v>
      </c>
      <c r="D556" s="42">
        <v>6.1963136531725013E-2</v>
      </c>
      <c r="E556" s="19">
        <v>4.0548467855152516E-2</v>
      </c>
      <c r="F556" s="26">
        <v>13.318855648343444</v>
      </c>
      <c r="G556" s="19">
        <v>8.1096935710305029</v>
      </c>
    </row>
    <row r="557" spans="2:7" x14ac:dyDescent="0.4">
      <c r="B557" s="28">
        <v>554</v>
      </c>
      <c r="C557" s="26">
        <v>6.1610180982802208E-2</v>
      </c>
      <c r="D557" s="42">
        <v>5.2114313181932173E-2</v>
      </c>
      <c r="E557" s="19">
        <v>2.7007196011840311E-2</v>
      </c>
      <c r="F557" s="26">
        <v>11.372449416473438</v>
      </c>
      <c r="G557" s="19">
        <v>5.4014392023680617</v>
      </c>
    </row>
    <row r="558" spans="2:7" x14ac:dyDescent="0.4">
      <c r="B558" s="28">
        <v>555</v>
      </c>
      <c r="C558" s="26">
        <v>5.1162946241094548E-2</v>
      </c>
      <c r="D558" s="42">
        <v>5.158944270211667E-2</v>
      </c>
      <c r="E558" s="19">
        <v>4.9086026204867267E-2</v>
      </c>
      <c r="F558" s="26">
        <v>10.275238894321122</v>
      </c>
      <c r="G558" s="19">
        <v>9.817205240973454</v>
      </c>
    </row>
    <row r="559" spans="2:7" x14ac:dyDescent="0.4">
      <c r="B559" s="28">
        <v>556</v>
      </c>
      <c r="C559" s="26">
        <v>5.1894968461597919E-2</v>
      </c>
      <c r="D559" s="42">
        <v>3.7090456803417174E-2</v>
      </c>
      <c r="E559" s="19">
        <v>6.1229463438468808E-2</v>
      </c>
      <c r="F559" s="26">
        <v>8.8985425265015099</v>
      </c>
      <c r="G559" s="19">
        <v>12.245892687693761</v>
      </c>
    </row>
    <row r="560" spans="2:7" x14ac:dyDescent="0.4">
      <c r="B560" s="28">
        <v>557</v>
      </c>
      <c r="C560" s="26">
        <v>4.4507522097176566E-2</v>
      </c>
      <c r="D560" s="42">
        <v>5.0338538429911789E-2</v>
      </c>
      <c r="E560" s="19">
        <v>5.6600042886910187E-2</v>
      </c>
      <c r="F560" s="26">
        <v>9.4846060527088341</v>
      </c>
      <c r="G560" s="19">
        <v>11.320008577382037</v>
      </c>
    </row>
    <row r="561" spans="2:7" x14ac:dyDescent="0.4">
      <c r="B561" s="28">
        <v>558</v>
      </c>
      <c r="C561" s="26">
        <v>4.6863627843160248E-2</v>
      </c>
      <c r="D561" s="42">
        <v>4.4229076605658391E-2</v>
      </c>
      <c r="E561" s="19">
        <v>4.5981612255989304E-2</v>
      </c>
      <c r="F561" s="26">
        <v>9.1092704448818633</v>
      </c>
      <c r="G561" s="19">
        <v>9.1963224511978616</v>
      </c>
    </row>
    <row r="562" spans="2:7" x14ac:dyDescent="0.4">
      <c r="B562" s="28">
        <v>559</v>
      </c>
      <c r="C562" s="26">
        <v>6.4182961756316451E-2</v>
      </c>
      <c r="D562" s="42">
        <v>4.3317061910385937E-2</v>
      </c>
      <c r="E562" s="19">
        <v>5.2919556775667315E-2</v>
      </c>
      <c r="F562" s="26">
        <v>10.750002366670238</v>
      </c>
      <c r="G562" s="19">
        <v>10.583911355133463</v>
      </c>
    </row>
    <row r="563" spans="2:7" x14ac:dyDescent="0.4">
      <c r="B563" s="28">
        <v>560</v>
      </c>
      <c r="C563" s="26">
        <v>5.0270549197792176E-2</v>
      </c>
      <c r="D563" s="42">
        <v>4.9382394901039788E-2</v>
      </c>
      <c r="E563" s="19">
        <v>4.4070099126900755E-2</v>
      </c>
      <c r="F563" s="26">
        <v>9.9652944098831959</v>
      </c>
      <c r="G563" s="19">
        <v>8.8140198253801518</v>
      </c>
    </row>
    <row r="564" spans="2:7" x14ac:dyDescent="0.4">
      <c r="B564" s="28">
        <v>561</v>
      </c>
      <c r="C564" s="26">
        <v>4.9672784040513444E-2</v>
      </c>
      <c r="D564" s="42">
        <v>4.5536280799536553E-2</v>
      </c>
      <c r="E564" s="19">
        <v>3.9439958682297334E-2</v>
      </c>
      <c r="F564" s="26">
        <v>9.5209064840049997</v>
      </c>
      <c r="G564" s="19">
        <v>7.8879917364594672</v>
      </c>
    </row>
    <row r="565" spans="2:7" x14ac:dyDescent="0.4">
      <c r="B565" s="28">
        <v>562</v>
      </c>
      <c r="C565" s="26">
        <v>6.2898385369924412E-2</v>
      </c>
      <c r="D565" s="42">
        <v>5.1370466711975149E-2</v>
      </c>
      <c r="E565" s="19">
        <v>4.4357859631751581E-2</v>
      </c>
      <c r="F565" s="26">
        <v>11.426885208189956</v>
      </c>
      <c r="G565" s="19">
        <v>8.8715719263503168</v>
      </c>
    </row>
    <row r="566" spans="2:7" x14ac:dyDescent="0.4">
      <c r="B566" s="28">
        <v>563</v>
      </c>
      <c r="C566" s="26">
        <v>4.7816418807242238E-2</v>
      </c>
      <c r="D566" s="42">
        <v>3.5765503339834179E-2</v>
      </c>
      <c r="E566" s="19">
        <v>4.7030747856986785E-2</v>
      </c>
      <c r="F566" s="26">
        <v>8.3581922147076426</v>
      </c>
      <c r="G566" s="19">
        <v>9.4061495713973571</v>
      </c>
    </row>
    <row r="567" spans="2:7" x14ac:dyDescent="0.4">
      <c r="B567" s="28">
        <v>564</v>
      </c>
      <c r="C567" s="26">
        <v>5.1137468715861389E-2</v>
      </c>
      <c r="D567" s="42">
        <v>5.4300960474600202E-2</v>
      </c>
      <c r="E567" s="19">
        <v>5.2413964387890678E-2</v>
      </c>
      <c r="F567" s="26">
        <v>10.54384291904616</v>
      </c>
      <c r="G567" s="19">
        <v>10.482792877578136</v>
      </c>
    </row>
    <row r="568" spans="2:7" x14ac:dyDescent="0.4">
      <c r="B568" s="28">
        <v>565</v>
      </c>
      <c r="C568" s="26">
        <v>3.6472376818547488E-2</v>
      </c>
      <c r="D568" s="42">
        <v>4.1522648355261822E-2</v>
      </c>
      <c r="E568" s="19">
        <v>4.6083597904475603E-2</v>
      </c>
      <c r="F568" s="26">
        <v>7.7995025173809314</v>
      </c>
      <c r="G568" s="19">
        <v>9.2167195808951199</v>
      </c>
    </row>
    <row r="569" spans="2:7" x14ac:dyDescent="0.4">
      <c r="B569" s="28">
        <v>566</v>
      </c>
      <c r="C569" s="26">
        <v>5.486426931347152E-2</v>
      </c>
      <c r="D569" s="42">
        <v>3.1175040143175254E-2</v>
      </c>
      <c r="E569" s="19">
        <v>3.5909655828885653E-2</v>
      </c>
      <c r="F569" s="26">
        <v>8.6039309456646773</v>
      </c>
      <c r="G569" s="19">
        <v>7.1819311657771303</v>
      </c>
    </row>
    <row r="570" spans="2:7" x14ac:dyDescent="0.4">
      <c r="B570" s="28">
        <v>567</v>
      </c>
      <c r="C570" s="26">
        <v>6.6136077307616462E-2</v>
      </c>
      <c r="D570" s="42">
        <v>6.6683402956319471E-2</v>
      </c>
      <c r="E570" s="19">
        <v>4.4703707578133287E-2</v>
      </c>
      <c r="F570" s="26">
        <v>13.281948026393593</v>
      </c>
      <c r="G570" s="19">
        <v>8.940741515626657</v>
      </c>
    </row>
    <row r="571" spans="2:7" x14ac:dyDescent="0.4">
      <c r="B571" s="28">
        <v>568</v>
      </c>
      <c r="C571" s="26">
        <v>3.6786427002448725E-2</v>
      </c>
      <c r="D571" s="42">
        <v>4.718721623177257E-2</v>
      </c>
      <c r="E571" s="19">
        <v>3.842679173197594E-2</v>
      </c>
      <c r="F571" s="26">
        <v>8.3973643234221296</v>
      </c>
      <c r="G571" s="19">
        <v>7.685358346395188</v>
      </c>
    </row>
    <row r="572" spans="2:7" x14ac:dyDescent="0.4">
      <c r="B572" s="28">
        <v>569</v>
      </c>
      <c r="C572" s="26">
        <v>4.0480505518244649E-2</v>
      </c>
      <c r="D572" s="42">
        <v>4.8999842785184052E-2</v>
      </c>
      <c r="E572" s="19">
        <v>5.5735628608426367E-2</v>
      </c>
      <c r="F572" s="26">
        <v>8.9480348303428698</v>
      </c>
      <c r="G572" s="19">
        <v>11.147125721685274</v>
      </c>
    </row>
    <row r="573" spans="2:7" x14ac:dyDescent="0.4">
      <c r="B573" s="28">
        <v>570</v>
      </c>
      <c r="C573" s="26">
        <v>4.2964621917020711E-2</v>
      </c>
      <c r="D573" s="42">
        <v>6.7932112180640269E-2</v>
      </c>
      <c r="E573" s="19">
        <v>4.2159285826250205E-2</v>
      </c>
      <c r="F573" s="26">
        <v>11.089673409766098</v>
      </c>
      <c r="G573" s="19">
        <v>8.4318571652500403</v>
      </c>
    </row>
    <row r="574" spans="2:7" x14ac:dyDescent="0.4">
      <c r="B574" s="28">
        <v>571</v>
      </c>
      <c r="C574" s="26">
        <v>4.8991986885917056E-2</v>
      </c>
      <c r="D574" s="42">
        <v>3.8540327550923202E-2</v>
      </c>
      <c r="E574" s="19">
        <v>3.7201560392000926E-2</v>
      </c>
      <c r="F574" s="26">
        <v>8.7532314436840259</v>
      </c>
      <c r="G574" s="19">
        <v>7.4403120784001855</v>
      </c>
    </row>
    <row r="575" spans="2:7" x14ac:dyDescent="0.4">
      <c r="B575" s="28">
        <v>572</v>
      </c>
      <c r="C575" s="26">
        <v>3.030365524420826E-2</v>
      </c>
      <c r="D575" s="42">
        <v>4.3025162906731522E-2</v>
      </c>
      <c r="E575" s="19">
        <v>6.735928791918025E-2</v>
      </c>
      <c r="F575" s="26">
        <v>7.3328818150939785</v>
      </c>
      <c r="G575" s="19">
        <v>13.47185758383605</v>
      </c>
    </row>
    <row r="576" spans="2:7" x14ac:dyDescent="0.4">
      <c r="B576" s="28">
        <v>573</v>
      </c>
      <c r="C576" s="26">
        <v>4.5957053235830714E-2</v>
      </c>
      <c r="D576" s="42">
        <v>2.4270966662147352E-2</v>
      </c>
      <c r="E576" s="19">
        <v>3.0877360397377304E-2</v>
      </c>
      <c r="F576" s="26">
        <v>7.0228019897978058</v>
      </c>
      <c r="G576" s="19">
        <v>6.175472079475461</v>
      </c>
    </row>
    <row r="577" spans="2:7" x14ac:dyDescent="0.4">
      <c r="B577" s="28">
        <v>574</v>
      </c>
      <c r="C577" s="26">
        <v>5.9384984905118343E-2</v>
      </c>
      <c r="D577" s="42">
        <v>6.6386920183208228E-2</v>
      </c>
      <c r="E577" s="19">
        <v>4.1192455629191722E-2</v>
      </c>
      <c r="F577" s="26">
        <v>12.577190508832658</v>
      </c>
      <c r="G577" s="19">
        <v>8.238491125838344</v>
      </c>
    </row>
    <row r="578" spans="2:7" x14ac:dyDescent="0.4">
      <c r="B578" s="28">
        <v>575</v>
      </c>
      <c r="C578" s="26">
        <v>6.6745438317054276E-2</v>
      </c>
      <c r="D578" s="42">
        <v>4.2405707390804487E-2</v>
      </c>
      <c r="E578" s="19">
        <v>3.2726547628220894E-2</v>
      </c>
      <c r="F578" s="26">
        <v>10.915114570785876</v>
      </c>
      <c r="G578" s="19">
        <v>6.5453095256441784</v>
      </c>
    </row>
    <row r="579" spans="2:7" x14ac:dyDescent="0.4">
      <c r="B579" s="28">
        <v>576</v>
      </c>
      <c r="C579" s="26">
        <v>6.7088578458621498E-2</v>
      </c>
      <c r="D579" s="42">
        <v>6.3964380481953256E-2</v>
      </c>
      <c r="E579" s="19">
        <v>5.3235236539530578E-2</v>
      </c>
      <c r="F579" s="26">
        <v>13.105295894057477</v>
      </c>
      <c r="G579" s="19">
        <v>10.647047307906115</v>
      </c>
    </row>
    <row r="580" spans="2:7" x14ac:dyDescent="0.4">
      <c r="B580" s="28">
        <v>577</v>
      </c>
      <c r="C580" s="26">
        <v>5.1488981281090973E-2</v>
      </c>
      <c r="D580" s="42">
        <v>5.0239375970499781E-2</v>
      </c>
      <c r="E580" s="19">
        <v>5.2752421581180146E-2</v>
      </c>
      <c r="F580" s="26">
        <v>10.172835725159075</v>
      </c>
      <c r="G580" s="19">
        <v>10.550484316236028</v>
      </c>
    </row>
    <row r="581" spans="2:7" x14ac:dyDescent="0.4">
      <c r="B581" s="28">
        <v>578</v>
      </c>
      <c r="C581" s="26">
        <v>4.8949419552115188E-2</v>
      </c>
      <c r="D581" s="42">
        <v>4.1552539718769113E-2</v>
      </c>
      <c r="E581" s="19">
        <v>4.2003004506769324E-2</v>
      </c>
      <c r="F581" s="26">
        <v>9.0501959270884313</v>
      </c>
      <c r="G581" s="19">
        <v>8.4006009013538652</v>
      </c>
    </row>
    <row r="582" spans="2:7" x14ac:dyDescent="0.4">
      <c r="B582" s="28">
        <v>579</v>
      </c>
      <c r="C582" s="26">
        <v>5.2950571081043653E-2</v>
      </c>
      <c r="D582" s="42">
        <v>5.9784804265849673E-2</v>
      </c>
      <c r="E582" s="19">
        <v>3.9189675771039614E-2</v>
      </c>
      <c r="F582" s="26">
        <v>11.273537534689332</v>
      </c>
      <c r="G582" s="19">
        <v>7.8379351542079227</v>
      </c>
    </row>
    <row r="583" spans="2:7" x14ac:dyDescent="0.4">
      <c r="B583" s="28">
        <v>580</v>
      </c>
      <c r="C583" s="26">
        <v>3.9033845922393659E-2</v>
      </c>
      <c r="D583" s="42">
        <v>3.7233346801762691E-2</v>
      </c>
      <c r="E583" s="19">
        <v>4.2860418258948096E-2</v>
      </c>
      <c r="F583" s="26">
        <v>7.6267192724156345</v>
      </c>
      <c r="G583" s="19">
        <v>8.5720836517896188</v>
      </c>
    </row>
    <row r="584" spans="2:7" x14ac:dyDescent="0.4">
      <c r="B584" s="28">
        <v>581</v>
      </c>
      <c r="C584" s="26">
        <v>4.3497927097064903E-2</v>
      </c>
      <c r="D584" s="42">
        <v>5.1247669094684714E-2</v>
      </c>
      <c r="E584" s="19">
        <v>2.5829964833767202E-2</v>
      </c>
      <c r="F584" s="26">
        <v>9.4745596191749613</v>
      </c>
      <c r="G584" s="19">
        <v>5.1659929667534401</v>
      </c>
    </row>
    <row r="585" spans="2:7" x14ac:dyDescent="0.4">
      <c r="B585" s="28">
        <v>582</v>
      </c>
      <c r="C585" s="26">
        <v>5.7261040274994846E-2</v>
      </c>
      <c r="D585" s="42">
        <v>7.3216607808624184E-2</v>
      </c>
      <c r="E585" s="19">
        <v>4.3290603853835333E-2</v>
      </c>
      <c r="F585" s="26">
        <v>13.047764808361904</v>
      </c>
      <c r="G585" s="19">
        <v>8.6581207707670664</v>
      </c>
    </row>
    <row r="586" spans="2:7" x14ac:dyDescent="0.4">
      <c r="B586" s="28">
        <v>583</v>
      </c>
      <c r="C586" s="26">
        <v>5.5748576127102926E-2</v>
      </c>
      <c r="D586" s="42">
        <v>6.8608488611301283E-2</v>
      </c>
      <c r="E586" s="19">
        <v>4.4668306546688893E-2</v>
      </c>
      <c r="F586" s="26">
        <v>12.435706473840421</v>
      </c>
      <c r="G586" s="19">
        <v>8.9336613093377792</v>
      </c>
    </row>
    <row r="587" spans="2:7" x14ac:dyDescent="0.4">
      <c r="B587" s="28">
        <v>584</v>
      </c>
      <c r="C587" s="26">
        <v>5.7702095699638939E-2</v>
      </c>
      <c r="D587" s="42">
        <v>4.9912132876893202E-2</v>
      </c>
      <c r="E587" s="19">
        <v>5.2309726106110996E-2</v>
      </c>
      <c r="F587" s="26">
        <v>10.761422857653216</v>
      </c>
      <c r="G587" s="19">
        <v>10.4619452212222</v>
      </c>
    </row>
    <row r="588" spans="2:7" x14ac:dyDescent="0.4">
      <c r="B588" s="28">
        <v>585</v>
      </c>
      <c r="C588" s="26">
        <v>5.0437747065211661E-2</v>
      </c>
      <c r="D588" s="42">
        <v>4.0692735136807656E-2</v>
      </c>
      <c r="E588" s="19">
        <v>4.1918612408954281E-2</v>
      </c>
      <c r="F588" s="26">
        <v>9.1130482202019323</v>
      </c>
      <c r="G588" s="19">
        <v>8.3837224817908567</v>
      </c>
    </row>
    <row r="589" spans="2:7" x14ac:dyDescent="0.4">
      <c r="B589" s="28">
        <v>586</v>
      </c>
      <c r="C589" s="26">
        <v>4.6693278559372033E-2</v>
      </c>
      <c r="D589" s="42">
        <v>5.1934801652137839E-2</v>
      </c>
      <c r="E589" s="19">
        <v>4.6114044362455066E-2</v>
      </c>
      <c r="F589" s="26">
        <v>9.8628080211509861</v>
      </c>
      <c r="G589" s="19">
        <v>9.2228088724910133</v>
      </c>
    </row>
    <row r="590" spans="2:7" x14ac:dyDescent="0.4">
      <c r="B590" s="28">
        <v>587</v>
      </c>
      <c r="C590" s="26">
        <v>4.6150761563745604E-2</v>
      </c>
      <c r="D590" s="42">
        <v>5.1838291348357823E-2</v>
      </c>
      <c r="E590" s="19">
        <v>6.0661317616429206E-2</v>
      </c>
      <c r="F590" s="26">
        <v>9.7989052912103425</v>
      </c>
      <c r="G590" s="19">
        <v>12.132263523285841</v>
      </c>
    </row>
    <row r="591" spans="2:7" x14ac:dyDescent="0.4">
      <c r="B591" s="28">
        <v>588</v>
      </c>
      <c r="C591" s="26">
        <v>3.6730787888618513E-2</v>
      </c>
      <c r="D591" s="42">
        <v>4.8671305312939957E-2</v>
      </c>
      <c r="E591" s="19">
        <v>6.7724416087994593E-2</v>
      </c>
      <c r="F591" s="26">
        <v>8.5402093201558475</v>
      </c>
      <c r="G591" s="19">
        <v>13.544883217598919</v>
      </c>
    </row>
    <row r="592" spans="2:7" x14ac:dyDescent="0.4">
      <c r="B592" s="28">
        <v>589</v>
      </c>
      <c r="C592" s="26">
        <v>5.5922331119597851E-2</v>
      </c>
      <c r="D592" s="42">
        <v>6.6088132992487045E-2</v>
      </c>
      <c r="E592" s="19">
        <v>5.6624408972394263E-2</v>
      </c>
      <c r="F592" s="26">
        <v>12.201046411208489</v>
      </c>
      <c r="G592" s="19">
        <v>11.324881794478852</v>
      </c>
    </row>
    <row r="593" spans="2:7" x14ac:dyDescent="0.4">
      <c r="B593" s="28">
        <v>590</v>
      </c>
      <c r="C593" s="26">
        <v>6.1769545629752225E-2</v>
      </c>
      <c r="D593" s="42">
        <v>4.3887622432044367E-2</v>
      </c>
      <c r="E593" s="19">
        <v>4.9732734632022102E-2</v>
      </c>
      <c r="F593" s="26">
        <v>10.565716806179658</v>
      </c>
      <c r="G593" s="19">
        <v>9.9465469264044195</v>
      </c>
    </row>
    <row r="594" spans="2:7" x14ac:dyDescent="0.4">
      <c r="B594" s="28">
        <v>591</v>
      </c>
      <c r="C594" s="26">
        <v>4.7109325185421866E-2</v>
      </c>
      <c r="D594" s="42">
        <v>3.7600860346742086E-2</v>
      </c>
      <c r="E594" s="19">
        <v>5.0377687146353656E-2</v>
      </c>
      <c r="F594" s="26">
        <v>8.4710185532163962</v>
      </c>
      <c r="G594" s="19">
        <v>10.075537429270732</v>
      </c>
    </row>
    <row r="595" spans="2:7" x14ac:dyDescent="0.4">
      <c r="B595" s="28">
        <v>592</v>
      </c>
      <c r="C595" s="26">
        <v>4.7270820651819777E-2</v>
      </c>
      <c r="D595" s="42">
        <v>5.6157876257993733E-2</v>
      </c>
      <c r="E595" s="19">
        <v>7.3687395109177739E-2</v>
      </c>
      <c r="F595" s="26">
        <v>10.342869690981351</v>
      </c>
      <c r="G595" s="19">
        <v>14.737479021835547</v>
      </c>
    </row>
    <row r="596" spans="2:7" x14ac:dyDescent="0.4">
      <c r="B596" s="28">
        <v>593</v>
      </c>
      <c r="C596" s="26">
        <v>6.3424764025074618E-2</v>
      </c>
      <c r="D596" s="42">
        <v>4.7312272544875897E-2</v>
      </c>
      <c r="E596" s="19">
        <v>4.2432827914148659E-2</v>
      </c>
      <c r="F596" s="26">
        <v>11.07370365699505</v>
      </c>
      <c r="G596" s="19">
        <v>8.4865655828297317</v>
      </c>
    </row>
    <row r="597" spans="2:7" x14ac:dyDescent="0.4">
      <c r="B597" s="28">
        <v>594</v>
      </c>
      <c r="C597" s="26">
        <v>6.6473784293609506E-2</v>
      </c>
      <c r="D597" s="42">
        <v>4.5031799232612184E-2</v>
      </c>
      <c r="E597" s="19">
        <v>3.3386575511814155E-2</v>
      </c>
      <c r="F597" s="26">
        <v>11.150558352622168</v>
      </c>
      <c r="G597" s="19">
        <v>6.6773151023628312</v>
      </c>
    </row>
    <row r="598" spans="2:7" x14ac:dyDescent="0.4">
      <c r="B598" s="28">
        <v>595</v>
      </c>
      <c r="C598" s="26">
        <v>5.4712375808115062E-2</v>
      </c>
      <c r="D598" s="42">
        <v>5.334728885902968E-2</v>
      </c>
      <c r="E598" s="19">
        <v>5.5096988178335256E-2</v>
      </c>
      <c r="F598" s="26">
        <v>10.805966466714473</v>
      </c>
      <c r="G598" s="19">
        <v>11.019397635667051</v>
      </c>
    </row>
    <row r="599" spans="2:7" x14ac:dyDescent="0.4">
      <c r="B599" s="28">
        <v>596</v>
      </c>
      <c r="C599" s="26">
        <v>5.628209436779983E-2</v>
      </c>
      <c r="D599" s="42">
        <v>4.2282950264370442E-2</v>
      </c>
      <c r="E599" s="19">
        <v>4.3114350617455763E-2</v>
      </c>
      <c r="F599" s="26">
        <v>9.8565044632170267</v>
      </c>
      <c r="G599" s="19">
        <v>8.6228701234911522</v>
      </c>
    </row>
    <row r="600" spans="2:7" x14ac:dyDescent="0.4">
      <c r="B600" s="28">
        <v>597</v>
      </c>
      <c r="C600" s="26">
        <v>5.4210527247686248E-2</v>
      </c>
      <c r="D600" s="42">
        <v>5.906892304900678E-2</v>
      </c>
      <c r="E600" s="19">
        <v>2.4165647535552406E-2</v>
      </c>
      <c r="F600" s="26">
        <v>11.327945029669303</v>
      </c>
      <c r="G600" s="19">
        <v>4.8331295071104812</v>
      </c>
    </row>
    <row r="601" spans="2:7" x14ac:dyDescent="0.4">
      <c r="B601" s="28">
        <v>598</v>
      </c>
      <c r="C601" s="26">
        <v>4.1057683687588012E-2</v>
      </c>
      <c r="D601" s="42">
        <v>3.9621172083331588E-2</v>
      </c>
      <c r="E601" s="19">
        <v>6.6404486419650383E-2</v>
      </c>
      <c r="F601" s="26">
        <v>8.0678855770919604</v>
      </c>
      <c r="G601" s="19">
        <v>13.280897283930077</v>
      </c>
    </row>
    <row r="602" spans="2:7" x14ac:dyDescent="0.4">
      <c r="B602" s="28">
        <v>599</v>
      </c>
      <c r="C602" s="26">
        <v>5.7529881107077172E-2</v>
      </c>
      <c r="D602" s="42">
        <v>5.2475475827999579E-2</v>
      </c>
      <c r="E602" s="19">
        <v>4.7276056961799012E-2</v>
      </c>
      <c r="F602" s="26">
        <v>11.000535693507675</v>
      </c>
      <c r="G602" s="19">
        <v>9.4552113923598018</v>
      </c>
    </row>
    <row r="603" spans="2:7" x14ac:dyDescent="0.4">
      <c r="B603" s="28">
        <v>600</v>
      </c>
      <c r="C603" s="26">
        <v>5.4587723788278586E-2</v>
      </c>
      <c r="D603" s="42">
        <v>5.0994730709160226E-2</v>
      </c>
      <c r="E603" s="19">
        <v>4.5284573504816149E-2</v>
      </c>
      <c r="F603" s="26">
        <v>10.558245449743882</v>
      </c>
      <c r="G603" s="19">
        <v>9.0569147009632296</v>
      </c>
    </row>
    <row r="604" spans="2:7" x14ac:dyDescent="0.4">
      <c r="B604" s="28">
        <v>601</v>
      </c>
      <c r="C604" s="26">
        <v>3.9556024720545521E-2</v>
      </c>
      <c r="D604" s="42">
        <v>5.2077280868894828E-2</v>
      </c>
      <c r="E604" s="19">
        <v>4.3250648827490912E-2</v>
      </c>
      <c r="F604" s="26">
        <v>9.1633305589440344</v>
      </c>
      <c r="G604" s="19">
        <v>8.6501297654981819</v>
      </c>
    </row>
    <row r="605" spans="2:7" x14ac:dyDescent="0.4">
      <c r="B605" s="28">
        <v>602</v>
      </c>
      <c r="C605" s="26">
        <v>4.9140349733266336E-2</v>
      </c>
      <c r="D605" s="42">
        <v>4.7074667350271659E-2</v>
      </c>
      <c r="E605" s="19">
        <v>3.927139316458704E-2</v>
      </c>
      <c r="F605" s="26">
        <v>9.6215017083538008</v>
      </c>
      <c r="G605" s="19">
        <v>7.8542786329174081</v>
      </c>
    </row>
    <row r="606" spans="2:7" x14ac:dyDescent="0.4">
      <c r="B606" s="28">
        <v>603</v>
      </c>
      <c r="C606" s="26">
        <v>5.2703469417819199E-2</v>
      </c>
      <c r="D606" s="42">
        <v>4.8230550965428894E-2</v>
      </c>
      <c r="E606" s="19">
        <v>3.5664834460883157E-2</v>
      </c>
      <c r="F606" s="26">
        <v>10.093402038324809</v>
      </c>
      <c r="G606" s="19">
        <v>7.1329668921766318</v>
      </c>
    </row>
    <row r="607" spans="2:7" x14ac:dyDescent="0.4">
      <c r="B607" s="28">
        <v>604</v>
      </c>
      <c r="C607" s="26">
        <v>3.3567004107640741E-2</v>
      </c>
      <c r="D607" s="42">
        <v>6.0381010970879265E-2</v>
      </c>
      <c r="E607" s="19">
        <v>4.1703058886902539E-2</v>
      </c>
      <c r="F607" s="26">
        <v>9.3948015078520015</v>
      </c>
      <c r="G607" s="19">
        <v>8.3406117773805075</v>
      </c>
    </row>
    <row r="608" spans="2:7" x14ac:dyDescent="0.4">
      <c r="B608" s="28">
        <v>605</v>
      </c>
      <c r="C608" s="26">
        <v>5.5190221704163767E-2</v>
      </c>
      <c r="D608" s="42">
        <v>4.7445689598996914E-2</v>
      </c>
      <c r="E608" s="19">
        <v>6.1725258265430662E-2</v>
      </c>
      <c r="F608" s="26">
        <v>10.263591130316069</v>
      </c>
      <c r="G608" s="19">
        <v>12.345051653086133</v>
      </c>
    </row>
    <row r="609" spans="2:7" x14ac:dyDescent="0.4">
      <c r="B609" s="28">
        <v>606</v>
      </c>
      <c r="C609" s="26">
        <v>3.5735640840699509E-2</v>
      </c>
      <c r="D609" s="42">
        <v>5.081426429584391E-2</v>
      </c>
      <c r="E609" s="19">
        <v>4.8866859328148722E-2</v>
      </c>
      <c r="F609" s="26">
        <v>8.6549905136543419</v>
      </c>
      <c r="G609" s="19">
        <v>9.7733718656297448</v>
      </c>
    </row>
    <row r="610" spans="2:7" x14ac:dyDescent="0.4">
      <c r="B610" s="28">
        <v>607</v>
      </c>
      <c r="C610" s="26">
        <v>2.768868322460212E-2</v>
      </c>
      <c r="D610" s="42">
        <v>6.1215569343593637E-2</v>
      </c>
      <c r="E610" s="19">
        <v>4.0978131767226235E-2</v>
      </c>
      <c r="F610" s="26">
        <v>8.8904252568195758</v>
      </c>
      <c r="G610" s="19">
        <v>8.1956263534452471</v>
      </c>
    </row>
    <row r="611" spans="2:7" x14ac:dyDescent="0.4">
      <c r="B611" s="28">
        <v>608</v>
      </c>
      <c r="C611" s="26">
        <v>6.3716281451736453E-2</v>
      </c>
      <c r="D611" s="42">
        <v>5.9186647069787969E-2</v>
      </c>
      <c r="E611" s="19">
        <v>5.6361970474136172E-2</v>
      </c>
      <c r="F611" s="26">
        <v>12.290292852152442</v>
      </c>
      <c r="G611" s="19">
        <v>11.272394094827234</v>
      </c>
    </row>
    <row r="612" spans="2:7" x14ac:dyDescent="0.4">
      <c r="B612" s="28">
        <v>609</v>
      </c>
      <c r="C612" s="26">
        <v>5.2318139738507158E-2</v>
      </c>
      <c r="D612" s="42">
        <v>6.0435418841394306E-2</v>
      </c>
      <c r="E612" s="19">
        <v>3.2910707302354195E-2</v>
      </c>
      <c r="F612" s="26">
        <v>11.275355857990146</v>
      </c>
      <c r="G612" s="19">
        <v>6.5821414604708393</v>
      </c>
    </row>
    <row r="613" spans="2:7" x14ac:dyDescent="0.4">
      <c r="B613" s="28">
        <v>610</v>
      </c>
      <c r="C613" s="26">
        <v>4.7381803169775652E-2</v>
      </c>
      <c r="D613" s="42">
        <v>4.5973802798247011E-2</v>
      </c>
      <c r="E613" s="19">
        <v>4.2136738702541671E-2</v>
      </c>
      <c r="F613" s="26">
        <v>9.3355605968022672</v>
      </c>
      <c r="G613" s="19">
        <v>8.4273477405083348</v>
      </c>
    </row>
    <row r="614" spans="2:7" x14ac:dyDescent="0.4">
      <c r="B614" s="28">
        <v>611</v>
      </c>
      <c r="C614" s="26">
        <v>5.6608516457662059E-2</v>
      </c>
      <c r="D614" s="42">
        <v>3.8459885148117164E-2</v>
      </c>
      <c r="E614" s="19">
        <v>3.9726442704838667E-2</v>
      </c>
      <c r="F614" s="26">
        <v>9.5068401605779229</v>
      </c>
      <c r="G614" s="19">
        <v>7.9452885409677334</v>
      </c>
    </row>
    <row r="615" spans="2:7" x14ac:dyDescent="0.4">
      <c r="B615" s="28">
        <v>612</v>
      </c>
      <c r="C615" s="26">
        <v>5.4268200801505212E-2</v>
      </c>
      <c r="D615" s="42">
        <v>4.3337485210893478E-2</v>
      </c>
      <c r="E615" s="19">
        <v>5.9137370638190127E-2</v>
      </c>
      <c r="F615" s="26">
        <v>9.7605686012398678</v>
      </c>
      <c r="G615" s="19">
        <v>11.827474127638025</v>
      </c>
    </row>
    <row r="616" spans="2:7" x14ac:dyDescent="0.4">
      <c r="B616" s="28">
        <v>613</v>
      </c>
      <c r="C616" s="26">
        <v>5.0300730413818724E-2</v>
      </c>
      <c r="D616" s="42">
        <v>4.7426352367792406E-2</v>
      </c>
      <c r="E616" s="19">
        <v>5.615508044374809E-2</v>
      </c>
      <c r="F616" s="26">
        <v>9.7727082781611134</v>
      </c>
      <c r="G616" s="19">
        <v>11.231016088749618</v>
      </c>
    </row>
    <row r="617" spans="2:7" x14ac:dyDescent="0.4">
      <c r="B617" s="28">
        <v>614</v>
      </c>
      <c r="C617" s="26">
        <v>4.108272976036649E-2</v>
      </c>
      <c r="D617" s="42">
        <v>5.4872235445280235E-2</v>
      </c>
      <c r="E617" s="19">
        <v>3.971764187192952E-2</v>
      </c>
      <c r="F617" s="26">
        <v>9.5954965205646729</v>
      </c>
      <c r="G617" s="19">
        <v>7.9435283743859042</v>
      </c>
    </row>
    <row r="618" spans="2:7" x14ac:dyDescent="0.4">
      <c r="B618" s="28">
        <v>615</v>
      </c>
      <c r="C618" s="26">
        <v>3.7895093127626733E-2</v>
      </c>
      <c r="D618" s="42">
        <v>5.2053869901472184E-2</v>
      </c>
      <c r="E618" s="19">
        <v>4.8439006612095534E-2</v>
      </c>
      <c r="F618" s="26">
        <v>8.9948963029098916</v>
      </c>
      <c r="G618" s="19">
        <v>9.6878013224191069</v>
      </c>
    </row>
    <row r="619" spans="2:7" x14ac:dyDescent="0.4">
      <c r="B619" s="28">
        <v>616</v>
      </c>
      <c r="C619" s="26">
        <v>5.6937480539837368E-2</v>
      </c>
      <c r="D619" s="42">
        <v>5.7093746916723295E-2</v>
      </c>
      <c r="E619" s="19">
        <v>4.1137527973058106E-2</v>
      </c>
      <c r="F619" s="26">
        <v>11.403122745656066</v>
      </c>
      <c r="G619" s="19">
        <v>8.2275055946116211</v>
      </c>
    </row>
    <row r="620" spans="2:7" x14ac:dyDescent="0.4">
      <c r="B620" s="28">
        <v>617</v>
      </c>
      <c r="C620" s="26">
        <v>4.5067463923934348E-2</v>
      </c>
      <c r="D620" s="42">
        <v>5.8462986721060477E-2</v>
      </c>
      <c r="E620" s="19">
        <v>4.9545574424595597E-2</v>
      </c>
      <c r="F620" s="26">
        <v>10.353045064499483</v>
      </c>
      <c r="G620" s="19">
        <v>9.90911488491912</v>
      </c>
    </row>
    <row r="621" spans="2:7" x14ac:dyDescent="0.4">
      <c r="B621" s="28">
        <v>618</v>
      </c>
      <c r="C621" s="26">
        <v>3.6326201848480733E-2</v>
      </c>
      <c r="D621" s="42">
        <v>5.4937792735854529E-2</v>
      </c>
      <c r="E621" s="19">
        <v>3.5820039198385924E-2</v>
      </c>
      <c r="F621" s="26">
        <v>9.1263994584335251</v>
      </c>
      <c r="G621" s="19">
        <v>7.1640078396771845</v>
      </c>
    </row>
    <row r="622" spans="2:7" x14ac:dyDescent="0.4">
      <c r="B622" s="28">
        <v>619</v>
      </c>
      <c r="C622" s="26">
        <v>5.2538948423006694E-2</v>
      </c>
      <c r="D622" s="42">
        <v>4.4095636443365886E-2</v>
      </c>
      <c r="E622" s="19">
        <v>4.6725383590138461E-2</v>
      </c>
      <c r="F622" s="26">
        <v>9.663458486637257</v>
      </c>
      <c r="G622" s="19">
        <v>9.345076718027693</v>
      </c>
    </row>
    <row r="623" spans="2:7" x14ac:dyDescent="0.4">
      <c r="B623" s="28">
        <v>620</v>
      </c>
      <c r="C623" s="26">
        <v>4.5365961064757362E-2</v>
      </c>
      <c r="D623" s="42">
        <v>6.0259498234213456E-2</v>
      </c>
      <c r="E623" s="19">
        <v>5.0040337524613641E-2</v>
      </c>
      <c r="F623" s="26">
        <v>10.562545929897082</v>
      </c>
      <c r="G623" s="19">
        <v>10.008067504922728</v>
      </c>
    </row>
    <row r="624" spans="2:7" x14ac:dyDescent="0.4">
      <c r="B624" s="28">
        <v>621</v>
      </c>
      <c r="C624" s="26">
        <v>4.8456175186402897E-2</v>
      </c>
      <c r="D624" s="42">
        <v>5.5534270209108318E-2</v>
      </c>
      <c r="E624" s="19">
        <v>3.8705492504782849E-2</v>
      </c>
      <c r="F624" s="26">
        <v>10.39904453955112</v>
      </c>
      <c r="G624" s="19">
        <v>7.7410985009565696</v>
      </c>
    </row>
    <row r="625" spans="2:7" x14ac:dyDescent="0.4">
      <c r="B625" s="28">
        <v>622</v>
      </c>
      <c r="C625" s="26">
        <v>5.2621007605138111E-2</v>
      </c>
      <c r="D625" s="42">
        <v>4.9100103667016955E-2</v>
      </c>
      <c r="E625" s="19">
        <v>5.6932512253116484E-2</v>
      </c>
      <c r="F625" s="26">
        <v>10.172111127215507</v>
      </c>
      <c r="G625" s="19">
        <v>11.386502450623297</v>
      </c>
    </row>
    <row r="626" spans="2:7" x14ac:dyDescent="0.4">
      <c r="B626" s="28">
        <v>623</v>
      </c>
      <c r="C626" s="26">
        <v>4.6548778545801521E-2</v>
      </c>
      <c r="D626" s="42">
        <v>5.8042626736337095E-2</v>
      </c>
      <c r="E626" s="19">
        <v>4.8918639838641663E-2</v>
      </c>
      <c r="F626" s="26">
        <v>10.459140528213862</v>
      </c>
      <c r="G626" s="19">
        <v>9.783727967728332</v>
      </c>
    </row>
    <row r="627" spans="2:7" x14ac:dyDescent="0.4">
      <c r="B627" s="28">
        <v>624</v>
      </c>
      <c r="C627" s="26">
        <v>4.9442796643424256E-2</v>
      </c>
      <c r="D627" s="42">
        <v>3.2795770182257607E-2</v>
      </c>
      <c r="E627" s="19">
        <v>5.5947573658593694E-2</v>
      </c>
      <c r="F627" s="26">
        <v>8.2238566825681865</v>
      </c>
      <c r="G627" s="19">
        <v>11.189514731718738</v>
      </c>
    </row>
    <row r="628" spans="2:7" x14ac:dyDescent="0.4">
      <c r="B628" s="28">
        <v>625</v>
      </c>
      <c r="C628" s="26">
        <v>6.9036015078957527E-2</v>
      </c>
      <c r="D628" s="42">
        <v>5.9426955794512307E-2</v>
      </c>
      <c r="E628" s="19">
        <v>4.1283922226902608E-2</v>
      </c>
      <c r="F628" s="26">
        <v>12.846297087346983</v>
      </c>
      <c r="G628" s="19">
        <v>8.2567844453805215</v>
      </c>
    </row>
    <row r="629" spans="2:7" x14ac:dyDescent="0.4">
      <c r="B629" s="28">
        <v>626</v>
      </c>
      <c r="C629" s="26">
        <v>4.1426696867958239E-2</v>
      </c>
      <c r="D629" s="42">
        <v>5.2777122709717718E-2</v>
      </c>
      <c r="E629" s="19">
        <v>6.0678464225754111E-2</v>
      </c>
      <c r="F629" s="26">
        <v>9.4203819577675958</v>
      </c>
      <c r="G629" s="19">
        <v>12.135692845150823</v>
      </c>
    </row>
    <row r="630" spans="2:7" x14ac:dyDescent="0.4">
      <c r="B630" s="28">
        <v>627</v>
      </c>
      <c r="C630" s="26">
        <v>3.7766256296609034E-2</v>
      </c>
      <c r="D630" s="42">
        <v>6.2261658626831078E-2</v>
      </c>
      <c r="E630" s="19">
        <v>5.9078880418697896E-2</v>
      </c>
      <c r="F630" s="26">
        <v>10.002791492344011</v>
      </c>
      <c r="G630" s="19">
        <v>11.815776083739578</v>
      </c>
    </row>
    <row r="631" spans="2:7" x14ac:dyDescent="0.4">
      <c r="B631" s="28">
        <v>628</v>
      </c>
      <c r="C631" s="26">
        <v>5.5323126799927652E-2</v>
      </c>
      <c r="D631" s="42">
        <v>6.3390992418661279E-2</v>
      </c>
      <c r="E631" s="19">
        <v>6.9069925272114169E-2</v>
      </c>
      <c r="F631" s="26">
        <v>11.871411921858893</v>
      </c>
      <c r="G631" s="19">
        <v>13.813985054422833</v>
      </c>
    </row>
    <row r="632" spans="2:7" x14ac:dyDescent="0.4">
      <c r="B632" s="28">
        <v>629</v>
      </c>
      <c r="C632" s="26">
        <v>5.0151848980309527E-2</v>
      </c>
      <c r="D632" s="42">
        <v>3.8401727072549553E-2</v>
      </c>
      <c r="E632" s="19">
        <v>5.1491192223284604E-2</v>
      </c>
      <c r="F632" s="26">
        <v>8.8553576052859082</v>
      </c>
      <c r="G632" s="19">
        <v>10.298238444656921</v>
      </c>
    </row>
    <row r="633" spans="2:7" x14ac:dyDescent="0.4">
      <c r="B633" s="28">
        <v>630</v>
      </c>
      <c r="C633" s="26">
        <v>6.2577094082569742E-2</v>
      </c>
      <c r="D633" s="42">
        <v>4.315172046893237E-2</v>
      </c>
      <c r="E633" s="19">
        <v>5.7482361972212737E-2</v>
      </c>
      <c r="F633" s="26">
        <v>10.572881455150211</v>
      </c>
      <c r="G633" s="19">
        <v>11.496472394442547</v>
      </c>
    </row>
    <row r="634" spans="2:7" x14ac:dyDescent="0.4">
      <c r="B634" s="28">
        <v>631</v>
      </c>
      <c r="C634" s="26">
        <v>6.064188122562366E-2</v>
      </c>
      <c r="D634" s="42">
        <v>4.9930545961814454E-2</v>
      </c>
      <c r="E634" s="19">
        <v>4.8106666991149009E-2</v>
      </c>
      <c r="F634" s="26">
        <v>11.057242718743812</v>
      </c>
      <c r="G634" s="19">
        <v>9.621333398229801</v>
      </c>
    </row>
    <row r="635" spans="2:7" x14ac:dyDescent="0.4">
      <c r="B635" s="28">
        <v>632</v>
      </c>
      <c r="C635" s="26">
        <v>3.8534343714932133E-2</v>
      </c>
      <c r="D635" s="42">
        <v>6.1932401686727118E-2</v>
      </c>
      <c r="E635" s="19">
        <v>4.7431595766465426E-2</v>
      </c>
      <c r="F635" s="26">
        <v>10.046674540165924</v>
      </c>
      <c r="G635" s="19">
        <v>9.4863191532930848</v>
      </c>
    </row>
    <row r="636" spans="2:7" x14ac:dyDescent="0.4">
      <c r="B636" s="28">
        <v>633</v>
      </c>
      <c r="C636" s="26">
        <v>5.4083490637158088E-2</v>
      </c>
      <c r="D636" s="42">
        <v>5.2358945151263145E-2</v>
      </c>
      <c r="E636" s="19">
        <v>5.5140743283489085E-2</v>
      </c>
      <c r="F636" s="26">
        <v>10.644243578842122</v>
      </c>
      <c r="G636" s="19">
        <v>11.028148656697818</v>
      </c>
    </row>
    <row r="637" spans="2:7" x14ac:dyDescent="0.4">
      <c r="B637" s="28">
        <v>634</v>
      </c>
      <c r="C637" s="26">
        <v>4.043760319484925E-2</v>
      </c>
      <c r="D637" s="42">
        <v>5.1223636742578148E-2</v>
      </c>
      <c r="E637" s="19">
        <v>5.3973120841868637E-2</v>
      </c>
      <c r="F637" s="26">
        <v>9.1661239937427403</v>
      </c>
      <c r="G637" s="19">
        <v>10.794624168373728</v>
      </c>
    </row>
    <row r="638" spans="2:7" x14ac:dyDescent="0.4">
      <c r="B638" s="28">
        <v>635</v>
      </c>
      <c r="C638" s="26">
        <v>4.7046367296719779E-2</v>
      </c>
      <c r="D638" s="42">
        <v>4.5926398557190037E-2</v>
      </c>
      <c r="E638" s="19">
        <v>4.9210488855242505E-2</v>
      </c>
      <c r="F638" s="26">
        <v>9.297276585390982</v>
      </c>
      <c r="G638" s="19">
        <v>9.8420977710485005</v>
      </c>
    </row>
    <row r="639" spans="2:7" x14ac:dyDescent="0.4">
      <c r="B639" s="28">
        <v>636</v>
      </c>
      <c r="C639" s="26">
        <v>4.3702333974407634E-2</v>
      </c>
      <c r="D639" s="42">
        <v>5.2935509424959483E-2</v>
      </c>
      <c r="E639" s="19">
        <v>5.7073447385961214E-2</v>
      </c>
      <c r="F639" s="26">
        <v>9.6637843399367114</v>
      </c>
      <c r="G639" s="19">
        <v>11.414689477192242</v>
      </c>
    </row>
    <row r="640" spans="2:7" x14ac:dyDescent="0.4">
      <c r="B640" s="28">
        <v>637</v>
      </c>
      <c r="C640" s="26">
        <v>5.5990146469813831E-2</v>
      </c>
      <c r="D640" s="42">
        <v>5.3830358590317998E-2</v>
      </c>
      <c r="E640" s="19">
        <v>4.8268280314245335E-2</v>
      </c>
      <c r="F640" s="26">
        <v>10.982050506013184</v>
      </c>
      <c r="G640" s="19">
        <v>9.6536560628490662</v>
      </c>
    </row>
    <row r="641" spans="2:7" x14ac:dyDescent="0.4">
      <c r="B641" s="28">
        <v>638</v>
      </c>
      <c r="C641" s="26">
        <v>5.889841503349183E-2</v>
      </c>
      <c r="D641" s="42">
        <v>5.004421423254056E-2</v>
      </c>
      <c r="E641" s="19">
        <v>4.7944230394309492E-2</v>
      </c>
      <c r="F641" s="26">
        <v>10.89426292660324</v>
      </c>
      <c r="G641" s="19">
        <v>9.5888460788618985</v>
      </c>
    </row>
    <row r="642" spans="2:7" x14ac:dyDescent="0.4">
      <c r="B642" s="28">
        <v>639</v>
      </c>
      <c r="C642" s="26">
        <v>4.1728574675901631E-2</v>
      </c>
      <c r="D642" s="42">
        <v>5.3098526410137042E-2</v>
      </c>
      <c r="E642" s="19">
        <v>5.8564739400451121E-2</v>
      </c>
      <c r="F642" s="26">
        <v>9.4827101086038681</v>
      </c>
      <c r="G642" s="19">
        <v>11.712947880090224</v>
      </c>
    </row>
    <row r="643" spans="2:7" x14ac:dyDescent="0.4">
      <c r="B643" s="28">
        <v>640</v>
      </c>
      <c r="C643" s="26">
        <v>4.0301980967751193E-2</v>
      </c>
      <c r="D643" s="42">
        <v>5.880236602924907E-2</v>
      </c>
      <c r="E643" s="19">
        <v>3.7082361391148719E-2</v>
      </c>
      <c r="F643" s="26">
        <v>9.9104346997000263</v>
      </c>
      <c r="G643" s="19">
        <v>7.4164722782297439</v>
      </c>
    </row>
    <row r="644" spans="2:7" x14ac:dyDescent="0.4">
      <c r="B644" s="28">
        <v>641</v>
      </c>
      <c r="C644" s="26">
        <v>5.2338004645861809E-2</v>
      </c>
      <c r="D644" s="42">
        <v>5.6058557713522611E-2</v>
      </c>
      <c r="E644" s="19">
        <v>4.5058685725147804E-2</v>
      </c>
      <c r="F644" s="26">
        <v>10.839656235938442</v>
      </c>
      <c r="G644" s="19">
        <v>9.01173714502956</v>
      </c>
    </row>
    <row r="645" spans="2:7" x14ac:dyDescent="0.4">
      <c r="B645" s="28">
        <v>642</v>
      </c>
      <c r="C645" s="26">
        <v>4.7163043790454127E-2</v>
      </c>
      <c r="D645" s="42">
        <v>4.3281752849919954E-2</v>
      </c>
      <c r="E645" s="19">
        <v>4.7405018321974607E-2</v>
      </c>
      <c r="F645" s="26">
        <v>9.0444796640374072</v>
      </c>
      <c r="G645" s="19">
        <v>9.4810036643949207</v>
      </c>
    </row>
    <row r="646" spans="2:7" x14ac:dyDescent="0.4">
      <c r="B646" s="28">
        <v>643</v>
      </c>
      <c r="C646" s="26">
        <v>3.9355549691539149E-2</v>
      </c>
      <c r="D646" s="42">
        <v>4.5695362713309921E-2</v>
      </c>
      <c r="E646" s="19">
        <v>5.6078571056890097E-2</v>
      </c>
      <c r="F646" s="26">
        <v>8.5050912404849068</v>
      </c>
      <c r="G646" s="19">
        <v>11.215714211378019</v>
      </c>
    </row>
    <row r="647" spans="2:7" x14ac:dyDescent="0.4">
      <c r="B647" s="28">
        <v>644</v>
      </c>
      <c r="C647" s="26">
        <v>4.2557086328982793E-2</v>
      </c>
      <c r="D647" s="42">
        <v>3.4204996003688946E-2</v>
      </c>
      <c r="E647" s="19">
        <v>4.3003667894498415E-2</v>
      </c>
      <c r="F647" s="26">
        <v>7.6762082332671735</v>
      </c>
      <c r="G647" s="19">
        <v>8.6007335788996837</v>
      </c>
    </row>
    <row r="648" spans="2:7" x14ac:dyDescent="0.4">
      <c r="B648" s="28">
        <v>645</v>
      </c>
      <c r="C648" s="26">
        <v>5.2929659852190739E-2</v>
      </c>
      <c r="D648" s="42">
        <v>5.5461140276100614E-2</v>
      </c>
      <c r="E648" s="19">
        <v>5.3010824558522504E-2</v>
      </c>
      <c r="F648" s="26">
        <v>10.839080012829136</v>
      </c>
      <c r="G648" s="19">
        <v>10.6021649117045</v>
      </c>
    </row>
    <row r="649" spans="2:7" x14ac:dyDescent="0.4">
      <c r="B649" s="28">
        <v>646</v>
      </c>
      <c r="C649" s="26">
        <v>3.9148985658689461E-2</v>
      </c>
      <c r="D649" s="42">
        <v>4.2179505884852281E-2</v>
      </c>
      <c r="E649" s="19">
        <v>4.8690520212798717E-2</v>
      </c>
      <c r="F649" s="26">
        <v>8.1328491543541741</v>
      </c>
      <c r="G649" s="19">
        <v>9.738104042559744</v>
      </c>
    </row>
    <row r="650" spans="2:7" x14ac:dyDescent="0.4">
      <c r="B650" s="28">
        <v>647</v>
      </c>
      <c r="C650" s="26">
        <v>4.455485978172341E-2</v>
      </c>
      <c r="D650" s="42">
        <v>5.7271921331768678E-2</v>
      </c>
      <c r="E650" s="19">
        <v>5.4493608319334745E-2</v>
      </c>
      <c r="F650" s="26">
        <v>10.182678111349208</v>
      </c>
      <c r="G650" s="19">
        <v>10.898721663866949</v>
      </c>
    </row>
    <row r="651" spans="2:7" x14ac:dyDescent="0.4">
      <c r="B651" s="28">
        <v>648</v>
      </c>
      <c r="C651" s="26">
        <v>4.6315343573485941E-2</v>
      </c>
      <c r="D651" s="42">
        <v>5.0834596330923167E-2</v>
      </c>
      <c r="E651" s="19">
        <v>5.5324808740451169E-2</v>
      </c>
      <c r="F651" s="26">
        <v>9.7149939904409113</v>
      </c>
      <c r="G651" s="19">
        <v>11.064961748090234</v>
      </c>
    </row>
    <row r="652" spans="2:7" x14ac:dyDescent="0.4">
      <c r="B652" s="28">
        <v>649</v>
      </c>
      <c r="C652" s="26">
        <v>4.4315587909902927E-2</v>
      </c>
      <c r="D652" s="42">
        <v>7.1106479884270352E-2</v>
      </c>
      <c r="E652" s="19">
        <v>5.0525136413197884E-2</v>
      </c>
      <c r="F652" s="26">
        <v>11.542206779417327</v>
      </c>
      <c r="G652" s="19">
        <v>10.105027282639577</v>
      </c>
    </row>
    <row r="653" spans="2:7" x14ac:dyDescent="0.4">
      <c r="B653" s="28">
        <v>650</v>
      </c>
      <c r="C653" s="26">
        <v>5.3051931454521618E-2</v>
      </c>
      <c r="D653" s="42">
        <v>5.0510678062685235E-2</v>
      </c>
      <c r="E653" s="19">
        <v>3.9044627739173832E-2</v>
      </c>
      <c r="F653" s="26">
        <v>10.356260951720685</v>
      </c>
      <c r="G653" s="19">
        <v>7.8089255478347663</v>
      </c>
    </row>
    <row r="654" spans="2:7" x14ac:dyDescent="0.4">
      <c r="B654" s="28">
        <v>651</v>
      </c>
      <c r="C654" s="26">
        <v>4.1959689020692997E-2</v>
      </c>
      <c r="D654" s="42">
        <v>6.378254435141445E-2</v>
      </c>
      <c r="E654" s="19">
        <v>3.4853469505190804E-2</v>
      </c>
      <c r="F654" s="26">
        <v>10.574223337210745</v>
      </c>
      <c r="G654" s="19">
        <v>6.9706939010381603</v>
      </c>
    </row>
    <row r="655" spans="2:7" x14ac:dyDescent="0.4">
      <c r="B655" s="28">
        <v>652</v>
      </c>
      <c r="C655" s="26">
        <v>5.3385092318057298E-2</v>
      </c>
      <c r="D655" s="42">
        <v>4.7998341539785057E-2</v>
      </c>
      <c r="E655" s="19">
        <v>3.6410163654391328E-2</v>
      </c>
      <c r="F655" s="26">
        <v>10.138343385784236</v>
      </c>
      <c r="G655" s="19">
        <v>7.2820327308782655</v>
      </c>
    </row>
    <row r="656" spans="2:7" x14ac:dyDescent="0.4">
      <c r="B656" s="28">
        <v>653</v>
      </c>
      <c r="C656" s="26">
        <v>3.6882545459025369E-2</v>
      </c>
      <c r="D656" s="42">
        <v>4.0987314521413853E-2</v>
      </c>
      <c r="E656" s="19">
        <v>6.2695689407836347E-2</v>
      </c>
      <c r="F656" s="26">
        <v>7.7869859980439227</v>
      </c>
      <c r="G656" s="19">
        <v>12.539137881567269</v>
      </c>
    </row>
    <row r="657" spans="2:7" x14ac:dyDescent="0.4">
      <c r="B657" s="28">
        <v>654</v>
      </c>
      <c r="C657" s="26">
        <v>5.3305562479425909E-2</v>
      </c>
      <c r="D657" s="42">
        <v>5.8310412076244829E-2</v>
      </c>
      <c r="E657" s="19">
        <v>3.7616751991135539E-2</v>
      </c>
      <c r="F657" s="26">
        <v>11.161597455567073</v>
      </c>
      <c r="G657" s="19">
        <v>7.5233503982271079</v>
      </c>
    </row>
    <row r="658" spans="2:7" x14ac:dyDescent="0.4">
      <c r="B658" s="28">
        <v>655</v>
      </c>
      <c r="C658" s="26">
        <v>4.4267132572552652E-2</v>
      </c>
      <c r="D658" s="42">
        <v>4.8283111320739307E-2</v>
      </c>
      <c r="E658" s="19">
        <v>6.0588310126496153E-2</v>
      </c>
      <c r="F658" s="26">
        <v>9.255024389329197</v>
      </c>
      <c r="G658" s="19">
        <v>12.11766202529923</v>
      </c>
    </row>
    <row r="659" spans="2:7" x14ac:dyDescent="0.4">
      <c r="B659" s="28">
        <v>656</v>
      </c>
      <c r="C659" s="26">
        <v>5.7424206132798694E-2</v>
      </c>
      <c r="D659" s="42">
        <v>4.7875220348985163E-2</v>
      </c>
      <c r="E659" s="19">
        <v>4.9517800972859821E-2</v>
      </c>
      <c r="F659" s="26">
        <v>10.529942648178386</v>
      </c>
      <c r="G659" s="19">
        <v>9.9035601945719645</v>
      </c>
    </row>
    <row r="660" spans="2:7" x14ac:dyDescent="0.4">
      <c r="B660" s="28">
        <v>657</v>
      </c>
      <c r="C660" s="26">
        <v>4.8213045169540392E-2</v>
      </c>
      <c r="D660" s="42">
        <v>3.0327713733437733E-2</v>
      </c>
      <c r="E660" s="19">
        <v>5.4742770059599807E-2</v>
      </c>
      <c r="F660" s="26">
        <v>7.8540758902978123</v>
      </c>
      <c r="G660" s="19">
        <v>10.948554011919962</v>
      </c>
    </row>
    <row r="661" spans="2:7" x14ac:dyDescent="0.4">
      <c r="B661" s="28">
        <v>658</v>
      </c>
      <c r="C661" s="26">
        <v>4.4602904453614617E-2</v>
      </c>
      <c r="D661" s="42">
        <v>4.875172856141563E-2</v>
      </c>
      <c r="E661" s="19">
        <v>6.4951946212895059E-2</v>
      </c>
      <c r="F661" s="26">
        <v>9.3354633015030259</v>
      </c>
      <c r="G661" s="19">
        <v>12.990389242579012</v>
      </c>
    </row>
    <row r="662" spans="2:7" x14ac:dyDescent="0.4">
      <c r="B662" s="28">
        <v>659</v>
      </c>
      <c r="C662" s="26">
        <v>2.8987892375571495E-2</v>
      </c>
      <c r="D662" s="42">
        <v>5.2568050575853079E-2</v>
      </c>
      <c r="E662" s="19">
        <v>4.9602179343282857E-2</v>
      </c>
      <c r="F662" s="26">
        <v>8.1555942951424569</v>
      </c>
      <c r="G662" s="19">
        <v>9.9204358686565719</v>
      </c>
    </row>
    <row r="663" spans="2:7" x14ac:dyDescent="0.4">
      <c r="B663" s="28">
        <v>660</v>
      </c>
      <c r="C663" s="26">
        <v>4.3505327700331269E-2</v>
      </c>
      <c r="D663" s="42">
        <v>4.2365997577339096E-2</v>
      </c>
      <c r="E663" s="19">
        <v>4.627984059962436E-2</v>
      </c>
      <c r="F663" s="26">
        <v>8.5871325277670358</v>
      </c>
      <c r="G663" s="19">
        <v>9.2559681199248711</v>
      </c>
    </row>
    <row r="664" spans="2:7" x14ac:dyDescent="0.4">
      <c r="B664" s="28">
        <v>661</v>
      </c>
      <c r="C664" s="26">
        <v>5.1386273349983143E-2</v>
      </c>
      <c r="D664" s="42">
        <v>4.9464407453535489E-2</v>
      </c>
      <c r="E664" s="19">
        <v>5.3865136311682209E-2</v>
      </c>
      <c r="F664" s="26">
        <v>10.085068080351864</v>
      </c>
      <c r="G664" s="19">
        <v>10.773027262336441</v>
      </c>
    </row>
    <row r="665" spans="2:7" x14ac:dyDescent="0.4">
      <c r="B665" s="28">
        <v>662</v>
      </c>
      <c r="C665" s="26">
        <v>5.1420049585503766E-2</v>
      </c>
      <c r="D665" s="42">
        <v>3.6213415612198131E-2</v>
      </c>
      <c r="E665" s="19">
        <v>3.9314500551848139E-2</v>
      </c>
      <c r="F665" s="26">
        <v>8.7633465197701899</v>
      </c>
      <c r="G665" s="19">
        <v>7.8629001103696279</v>
      </c>
    </row>
    <row r="666" spans="2:7" x14ac:dyDescent="0.4">
      <c r="B666" s="28">
        <v>663</v>
      </c>
      <c r="C666" s="26">
        <v>4.7444240975249768E-2</v>
      </c>
      <c r="D666" s="42">
        <v>3.4875998487808299E-2</v>
      </c>
      <c r="E666" s="19">
        <v>4.6470100600067239E-2</v>
      </c>
      <c r="F666" s="26">
        <v>8.2320239463058069</v>
      </c>
      <c r="G666" s="19">
        <v>9.2940201200134478</v>
      </c>
    </row>
    <row r="667" spans="2:7" x14ac:dyDescent="0.4">
      <c r="B667" s="28">
        <v>664</v>
      </c>
      <c r="C667" s="26">
        <v>5.3080233851334389E-2</v>
      </c>
      <c r="D667" s="42">
        <v>3.1983049519040102E-2</v>
      </c>
      <c r="E667" s="19">
        <v>5.1815531760431299E-2</v>
      </c>
      <c r="F667" s="26">
        <v>8.5063283370374485</v>
      </c>
      <c r="G667" s="19">
        <v>10.363106352086259</v>
      </c>
    </row>
    <row r="668" spans="2:7" x14ac:dyDescent="0.4">
      <c r="B668" s="28">
        <v>665</v>
      </c>
      <c r="C668" s="26">
        <v>4.7572452182156749E-2</v>
      </c>
      <c r="D668" s="42">
        <v>5.3857952669545531E-2</v>
      </c>
      <c r="E668" s="19">
        <v>5.0140035223941046E-2</v>
      </c>
      <c r="F668" s="26">
        <v>10.143040485170228</v>
      </c>
      <c r="G668" s="19">
        <v>10.028007044788209</v>
      </c>
    </row>
    <row r="669" spans="2:7" x14ac:dyDescent="0.4">
      <c r="B669" s="28">
        <v>666</v>
      </c>
      <c r="C669" s="26">
        <v>4.0089755099751906E-2</v>
      </c>
      <c r="D669" s="42">
        <v>4.5645577701248649E-2</v>
      </c>
      <c r="E669" s="19">
        <v>4.1604397247953173E-2</v>
      </c>
      <c r="F669" s="26">
        <v>8.5735332801000546</v>
      </c>
      <c r="G669" s="19">
        <v>8.3208794495906346</v>
      </c>
    </row>
    <row r="670" spans="2:7" x14ac:dyDescent="0.4">
      <c r="B670" s="28">
        <v>667</v>
      </c>
      <c r="C670" s="26">
        <v>5.0481256854705052E-2</v>
      </c>
      <c r="D670" s="42">
        <v>4.2485601796571286E-2</v>
      </c>
      <c r="E670" s="19">
        <v>4.5440597534010876E-2</v>
      </c>
      <c r="F670" s="26">
        <v>9.2966858651276336</v>
      </c>
      <c r="G670" s="19">
        <v>9.0881195068021761</v>
      </c>
    </row>
    <row r="671" spans="2:7" x14ac:dyDescent="0.4">
      <c r="B671" s="28">
        <v>668</v>
      </c>
      <c r="C671" s="26">
        <v>4.8060218015159639E-2</v>
      </c>
      <c r="D671" s="42">
        <v>3.7371034220481977E-2</v>
      </c>
      <c r="E671" s="19">
        <v>5.5491448370260536E-2</v>
      </c>
      <c r="F671" s="26">
        <v>8.5431252235641608</v>
      </c>
      <c r="G671" s="19">
        <v>11.098289674052108</v>
      </c>
    </row>
    <row r="672" spans="2:7" x14ac:dyDescent="0.4">
      <c r="B672" s="28">
        <v>669</v>
      </c>
      <c r="C672" s="26">
        <v>5.2099281032996353E-2</v>
      </c>
      <c r="D672" s="42">
        <v>5.8444284088430394E-2</v>
      </c>
      <c r="E672" s="19">
        <v>5.9642497123727767E-2</v>
      </c>
      <c r="F672" s="26">
        <v>11.054356512142675</v>
      </c>
      <c r="G672" s="19">
        <v>11.928499424745553</v>
      </c>
    </row>
    <row r="673" spans="2:7" x14ac:dyDescent="0.4">
      <c r="B673" s="28">
        <v>670</v>
      </c>
      <c r="C673" s="26">
        <v>3.3267717119338604E-2</v>
      </c>
      <c r="D673" s="42">
        <v>5.9610941936333088E-2</v>
      </c>
      <c r="E673" s="19">
        <v>6.1820849830901532E-2</v>
      </c>
      <c r="F673" s="26">
        <v>9.2878659055671697</v>
      </c>
      <c r="G673" s="19">
        <v>12.364169966180306</v>
      </c>
    </row>
    <row r="674" spans="2:7" x14ac:dyDescent="0.4">
      <c r="B674" s="28">
        <v>671</v>
      </c>
      <c r="C674" s="26">
        <v>5.8158454521941835E-2</v>
      </c>
      <c r="D674" s="42">
        <v>3.7493909325839694E-2</v>
      </c>
      <c r="E674" s="19">
        <v>4.5655198335478063E-2</v>
      </c>
      <c r="F674" s="26">
        <v>9.565236384778153</v>
      </c>
      <c r="G674" s="19">
        <v>9.131039667095612</v>
      </c>
    </row>
    <row r="675" spans="2:7" x14ac:dyDescent="0.4">
      <c r="B675" s="28">
        <v>672</v>
      </c>
      <c r="C675" s="26">
        <v>6.2503885091071659E-2</v>
      </c>
      <c r="D675" s="42">
        <v>5.4144811817057034E-2</v>
      </c>
      <c r="E675" s="19">
        <v>4.8029878689975977E-2</v>
      </c>
      <c r="F675" s="26">
        <v>11.66486969081287</v>
      </c>
      <c r="G675" s="19">
        <v>9.6059757379951947</v>
      </c>
    </row>
    <row r="676" spans="2:7" x14ac:dyDescent="0.4">
      <c r="B676" s="28">
        <v>673</v>
      </c>
      <c r="C676" s="26">
        <v>5.6261903783329646E-2</v>
      </c>
      <c r="D676" s="42">
        <v>4.2139189589718962E-2</v>
      </c>
      <c r="E676" s="19">
        <v>6.0352768640031473E-2</v>
      </c>
      <c r="F676" s="26">
        <v>9.8401093373048596</v>
      </c>
      <c r="G676" s="19">
        <v>12.070553728006296</v>
      </c>
    </row>
    <row r="677" spans="2:7" x14ac:dyDescent="0.4">
      <c r="B677" s="28">
        <v>674</v>
      </c>
      <c r="C677" s="26">
        <v>2.2939859597611599E-2</v>
      </c>
      <c r="D677" s="42">
        <v>2.8675058446821527E-2</v>
      </c>
      <c r="E677" s="19">
        <v>6.3850312522062247E-2</v>
      </c>
      <c r="F677" s="26">
        <v>5.1614918044433127</v>
      </c>
      <c r="G677" s="19">
        <v>12.770062504412449</v>
      </c>
    </row>
    <row r="678" spans="2:7" x14ac:dyDescent="0.4">
      <c r="B678" s="28">
        <v>675</v>
      </c>
      <c r="C678" s="26">
        <v>5.2034321381584474E-2</v>
      </c>
      <c r="D678" s="42">
        <v>7.0472042304124266E-2</v>
      </c>
      <c r="E678" s="19">
        <v>4.9457972497764104E-2</v>
      </c>
      <c r="F678" s="26">
        <v>12.250636368570873</v>
      </c>
      <c r="G678" s="19">
        <v>9.89159449955282</v>
      </c>
    </row>
    <row r="679" spans="2:7" x14ac:dyDescent="0.4">
      <c r="B679" s="28">
        <v>676</v>
      </c>
      <c r="C679" s="26">
        <v>3.5391346336429874E-2</v>
      </c>
      <c r="D679" s="42">
        <v>4.9053616039089275E-2</v>
      </c>
      <c r="E679" s="19">
        <v>4.5820347365710307E-2</v>
      </c>
      <c r="F679" s="26">
        <v>8.444496237551915</v>
      </c>
      <c r="G679" s="19">
        <v>9.164069473142062</v>
      </c>
    </row>
    <row r="680" spans="2:7" x14ac:dyDescent="0.4">
      <c r="B680" s="28">
        <v>677</v>
      </c>
      <c r="C680" s="26">
        <v>4.0978147036390467E-2</v>
      </c>
      <c r="D680" s="42">
        <v>4.8472426800308006E-2</v>
      </c>
      <c r="E680" s="19">
        <v>5.5057150171584031E-2</v>
      </c>
      <c r="F680" s="26">
        <v>8.9450573836698482</v>
      </c>
      <c r="G680" s="19">
        <v>11.011430034316806</v>
      </c>
    </row>
    <row r="681" spans="2:7" x14ac:dyDescent="0.4">
      <c r="B681" s="28">
        <v>678</v>
      </c>
      <c r="C681" s="26">
        <v>5.7013963320119598E-2</v>
      </c>
      <c r="D681" s="42">
        <v>6.0961019550332209E-2</v>
      </c>
      <c r="E681" s="19">
        <v>5.2212157671019874E-2</v>
      </c>
      <c r="F681" s="26">
        <v>11.79749828704518</v>
      </c>
      <c r="G681" s="19">
        <v>10.442431534203974</v>
      </c>
    </row>
    <row r="682" spans="2:7" x14ac:dyDescent="0.4">
      <c r="B682" s="28">
        <v>679</v>
      </c>
      <c r="C682" s="26">
        <v>5.1065187558421092E-2</v>
      </c>
      <c r="D682" s="42">
        <v>4.3965603234830335E-2</v>
      </c>
      <c r="E682" s="19">
        <v>4.938031916695209E-2</v>
      </c>
      <c r="F682" s="26">
        <v>9.5030790793251434</v>
      </c>
      <c r="G682" s="19">
        <v>9.8760638333904183</v>
      </c>
    </row>
    <row r="683" spans="2:7" x14ac:dyDescent="0.4">
      <c r="B683" s="28">
        <v>680</v>
      </c>
      <c r="C683" s="26">
        <v>5.4520535338817212E-2</v>
      </c>
      <c r="D683" s="42">
        <v>4.9241662776851818E-2</v>
      </c>
      <c r="E683" s="19">
        <v>6.9976233334004226E-2</v>
      </c>
      <c r="F683" s="26">
        <v>10.376219811566903</v>
      </c>
      <c r="G683" s="19">
        <v>13.995246666800846</v>
      </c>
    </row>
    <row r="684" spans="2:7" x14ac:dyDescent="0.4">
      <c r="B684" s="28">
        <v>681</v>
      </c>
      <c r="C684" s="26">
        <v>4.8712431677165213E-2</v>
      </c>
      <c r="D684" s="42">
        <v>5.037700844959183E-2</v>
      </c>
      <c r="E684" s="19">
        <v>6.452636392027121E-2</v>
      </c>
      <c r="F684" s="26">
        <v>9.908944012675704</v>
      </c>
      <c r="G684" s="19">
        <v>12.905272784054242</v>
      </c>
    </row>
    <row r="685" spans="2:7" x14ac:dyDescent="0.4">
      <c r="B685" s="28">
        <v>682</v>
      </c>
      <c r="C685" s="26">
        <v>4.4417222435879256E-2</v>
      </c>
      <c r="D685" s="42">
        <v>6.0451559484384666E-2</v>
      </c>
      <c r="E685" s="19">
        <v>4.4739166454849925E-2</v>
      </c>
      <c r="F685" s="26">
        <v>10.486878192026392</v>
      </c>
      <c r="G685" s="19">
        <v>8.9478332909699851</v>
      </c>
    </row>
    <row r="686" spans="2:7" x14ac:dyDescent="0.4">
      <c r="B686" s="28">
        <v>683</v>
      </c>
      <c r="C686" s="26">
        <v>5.2447148782065939E-2</v>
      </c>
      <c r="D686" s="42">
        <v>5.7590180809659601E-2</v>
      </c>
      <c r="E686" s="19">
        <v>5.406289099364818E-2</v>
      </c>
      <c r="F686" s="26">
        <v>11.003732959172554</v>
      </c>
      <c r="G686" s="19">
        <v>10.812578198729636</v>
      </c>
    </row>
    <row r="687" spans="2:7" x14ac:dyDescent="0.4">
      <c r="B687" s="28">
        <v>684</v>
      </c>
      <c r="C687" s="26">
        <v>6.3238227760563412E-2</v>
      </c>
      <c r="D687" s="42">
        <v>5.1999401575245317E-2</v>
      </c>
      <c r="E687" s="19">
        <v>3.449973452898282E-2</v>
      </c>
      <c r="F687" s="26">
        <v>11.523762933580873</v>
      </c>
      <c r="G687" s="19">
        <v>6.8999469057965639</v>
      </c>
    </row>
    <row r="688" spans="2:7" x14ac:dyDescent="0.4">
      <c r="B688" s="28">
        <v>685</v>
      </c>
      <c r="C688" s="26">
        <v>5.0683912269309531E-2</v>
      </c>
      <c r="D688" s="42">
        <v>6.3239849794821862E-2</v>
      </c>
      <c r="E688" s="19">
        <v>3.4739712048312416E-2</v>
      </c>
      <c r="F688" s="26">
        <v>11.39237620641314</v>
      </c>
      <c r="G688" s="19">
        <v>6.9479424096624829</v>
      </c>
    </row>
    <row r="689" spans="2:7" x14ac:dyDescent="0.4">
      <c r="B689" s="28">
        <v>686</v>
      </c>
      <c r="C689" s="26">
        <v>4.2011687248372134E-2</v>
      </c>
      <c r="D689" s="42">
        <v>4.0897740411520181E-2</v>
      </c>
      <c r="E689" s="19">
        <v>4.5434514460839924E-2</v>
      </c>
      <c r="F689" s="26">
        <v>8.2909427659892323</v>
      </c>
      <c r="G689" s="19">
        <v>9.0869028921679842</v>
      </c>
    </row>
    <row r="690" spans="2:7" x14ac:dyDescent="0.4">
      <c r="B690" s="28">
        <v>687</v>
      </c>
      <c r="C690" s="26">
        <v>5.3211802916338299E-2</v>
      </c>
      <c r="D690" s="42">
        <v>6.0671785508961518E-2</v>
      </c>
      <c r="E690" s="19">
        <v>4.8495343310587767E-2</v>
      </c>
      <c r="F690" s="26">
        <v>11.388358842529982</v>
      </c>
      <c r="G690" s="19">
        <v>9.6990686621175541</v>
      </c>
    </row>
    <row r="691" spans="2:7" x14ac:dyDescent="0.4">
      <c r="B691" s="28">
        <v>688</v>
      </c>
      <c r="C691" s="26">
        <v>4.4034195254114387E-2</v>
      </c>
      <c r="D691" s="42">
        <v>4.4513580244239064E-2</v>
      </c>
      <c r="E691" s="19">
        <v>4.3636859264864075E-2</v>
      </c>
      <c r="F691" s="26">
        <v>8.8547775498353438</v>
      </c>
      <c r="G691" s="19">
        <v>8.7273718529728157</v>
      </c>
    </row>
    <row r="692" spans="2:7" x14ac:dyDescent="0.4">
      <c r="B692" s="28">
        <v>689</v>
      </c>
      <c r="C692" s="26">
        <v>3.5050668335295264E-2</v>
      </c>
      <c r="D692" s="42">
        <v>5.4813373648238531E-2</v>
      </c>
      <c r="E692" s="19">
        <v>4.5224355634669103E-2</v>
      </c>
      <c r="F692" s="26">
        <v>8.9864041983533802</v>
      </c>
      <c r="G692" s="19">
        <v>9.0448711269338204</v>
      </c>
    </row>
    <row r="693" spans="2:7" x14ac:dyDescent="0.4">
      <c r="B693" s="28">
        <v>690</v>
      </c>
      <c r="C693" s="26">
        <v>6.4576432276264889E-2</v>
      </c>
      <c r="D693" s="42">
        <v>5.1805249043196909E-2</v>
      </c>
      <c r="E693" s="19">
        <v>3.2320807726404215E-2</v>
      </c>
      <c r="F693" s="26">
        <v>11.63816813194618</v>
      </c>
      <c r="G693" s="19">
        <v>6.4641615452808425</v>
      </c>
    </row>
    <row r="694" spans="2:7" x14ac:dyDescent="0.4">
      <c r="B694" s="28">
        <v>691</v>
      </c>
      <c r="C694" s="26">
        <v>4.072866166891189E-2</v>
      </c>
      <c r="D694" s="42">
        <v>5.4081424702740265E-2</v>
      </c>
      <c r="E694" s="19">
        <v>5.7683758257811524E-2</v>
      </c>
      <c r="F694" s="26">
        <v>9.4810086371652158</v>
      </c>
      <c r="G694" s="19">
        <v>11.536751651562305</v>
      </c>
    </row>
    <row r="695" spans="2:7" x14ac:dyDescent="0.4">
      <c r="B695" s="28">
        <v>692</v>
      </c>
      <c r="C695" s="26">
        <v>4.2399969431623823E-2</v>
      </c>
      <c r="D695" s="42">
        <v>3.4423943393597299E-2</v>
      </c>
      <c r="E695" s="19">
        <v>4.3492738084905405E-2</v>
      </c>
      <c r="F695" s="26">
        <v>7.6823912825221123</v>
      </c>
      <c r="G695" s="19">
        <v>8.6985476169810809</v>
      </c>
    </row>
    <row r="696" spans="2:7" x14ac:dyDescent="0.4">
      <c r="B696" s="28">
        <v>693</v>
      </c>
      <c r="C696" s="26">
        <v>4.1983932576073156E-2</v>
      </c>
      <c r="D696" s="42">
        <v>5.7247666562164061E-2</v>
      </c>
      <c r="E696" s="19">
        <v>6.3467977243303053E-2</v>
      </c>
      <c r="F696" s="26">
        <v>9.9231599138237208</v>
      </c>
      <c r="G696" s="19">
        <v>12.693595448660611</v>
      </c>
    </row>
    <row r="697" spans="2:7" x14ac:dyDescent="0.4">
      <c r="B697" s="28">
        <v>694</v>
      </c>
      <c r="C697" s="26">
        <v>3.4915153805318823E-2</v>
      </c>
      <c r="D697" s="42">
        <v>3.9718135045813577E-2</v>
      </c>
      <c r="E697" s="19">
        <v>4.8988034047027326E-2</v>
      </c>
      <c r="F697" s="26">
        <v>7.4633288851132402</v>
      </c>
      <c r="G697" s="19">
        <v>9.7976068094054654</v>
      </c>
    </row>
    <row r="698" spans="2:7" x14ac:dyDescent="0.4">
      <c r="B698" s="28">
        <v>695</v>
      </c>
      <c r="C698" s="26">
        <v>5.9097960571715749E-2</v>
      </c>
      <c r="D698" s="42">
        <v>6.0151214306352986E-2</v>
      </c>
      <c r="E698" s="19">
        <v>5.7143203445169849E-2</v>
      </c>
      <c r="F698" s="26">
        <v>11.924917487806873</v>
      </c>
      <c r="G698" s="19">
        <v>11.428640689033969</v>
      </c>
    </row>
    <row r="699" spans="2:7" x14ac:dyDescent="0.4">
      <c r="B699" s="28">
        <v>696</v>
      </c>
      <c r="C699" s="26">
        <v>4.8094471488920612E-2</v>
      </c>
      <c r="D699" s="42">
        <v>5.9765510104212861E-2</v>
      </c>
      <c r="E699" s="19">
        <v>5.9797454863790775E-2</v>
      </c>
      <c r="F699" s="26">
        <v>10.785998159313348</v>
      </c>
      <c r="G699" s="19">
        <v>11.959490972758156</v>
      </c>
    </row>
    <row r="700" spans="2:7" x14ac:dyDescent="0.4">
      <c r="B700" s="28">
        <v>697</v>
      </c>
      <c r="C700" s="26">
        <v>5.5539024454831137E-2</v>
      </c>
      <c r="D700" s="42">
        <v>4.615425112595279E-2</v>
      </c>
      <c r="E700" s="19">
        <v>5.6444705842846485E-2</v>
      </c>
      <c r="F700" s="26">
        <v>10.169327558078393</v>
      </c>
      <c r="G700" s="19">
        <v>11.288941168569297</v>
      </c>
    </row>
    <row r="701" spans="2:7" x14ac:dyDescent="0.4">
      <c r="B701" s="28">
        <v>698</v>
      </c>
      <c r="C701" s="26">
        <v>3.1109835656874651E-2</v>
      </c>
      <c r="D701" s="42">
        <v>4.9884242103216986E-2</v>
      </c>
      <c r="E701" s="19">
        <v>4.968196303127817E-2</v>
      </c>
      <c r="F701" s="26">
        <v>8.0994077760091638</v>
      </c>
      <c r="G701" s="19">
        <v>9.9363926062556338</v>
      </c>
    </row>
    <row r="702" spans="2:7" x14ac:dyDescent="0.4">
      <c r="B702" s="28">
        <v>699</v>
      </c>
      <c r="C702" s="26">
        <v>5.0824223945898438E-2</v>
      </c>
      <c r="D702" s="42">
        <v>5.5399994820873426E-2</v>
      </c>
      <c r="E702" s="19">
        <v>5.2147349575198405E-2</v>
      </c>
      <c r="F702" s="26">
        <v>10.622421876677187</v>
      </c>
      <c r="G702" s="19">
        <v>10.429469915039681</v>
      </c>
    </row>
    <row r="703" spans="2:7" x14ac:dyDescent="0.4">
      <c r="B703" s="28">
        <v>700</v>
      </c>
      <c r="C703" s="26">
        <v>4.2770555364291613E-2</v>
      </c>
      <c r="D703" s="42">
        <v>6.2792121711789425E-2</v>
      </c>
      <c r="E703" s="19">
        <v>6.2066884162306296E-2</v>
      </c>
      <c r="F703" s="26">
        <v>10.556267707608104</v>
      </c>
      <c r="G703" s="19">
        <v>12.413376832461259</v>
      </c>
    </row>
    <row r="704" spans="2:7" x14ac:dyDescent="0.4">
      <c r="B704" s="28">
        <v>701</v>
      </c>
      <c r="C704" s="26">
        <v>5.7503448074382207E-2</v>
      </c>
      <c r="D704" s="42">
        <v>4.724735043708269E-2</v>
      </c>
      <c r="E704" s="19">
        <v>4.3472416853976299E-2</v>
      </c>
      <c r="F704" s="26">
        <v>10.475079851146489</v>
      </c>
      <c r="G704" s="19">
        <v>8.6944833707952593</v>
      </c>
    </row>
    <row r="705" spans="2:7" x14ac:dyDescent="0.4">
      <c r="B705" s="28">
        <v>702</v>
      </c>
      <c r="C705" s="26">
        <v>6.796918616775327E-2</v>
      </c>
      <c r="D705" s="42">
        <v>4.7283264118954033E-2</v>
      </c>
      <c r="E705" s="19">
        <v>4.1853232753949206E-2</v>
      </c>
      <c r="F705" s="26">
        <v>11.525245028670732</v>
      </c>
      <c r="G705" s="19">
        <v>8.3706465507898411</v>
      </c>
    </row>
    <row r="706" spans="2:7" x14ac:dyDescent="0.4">
      <c r="B706" s="28">
        <v>703</v>
      </c>
      <c r="C706" s="26">
        <v>6.2809672080472362E-2</v>
      </c>
      <c r="D706" s="42">
        <v>5.8825818865350488E-2</v>
      </c>
      <c r="E706" s="19">
        <v>4.409229241674481E-2</v>
      </c>
      <c r="F706" s="26">
        <v>12.163549094582285</v>
      </c>
      <c r="G706" s="19">
        <v>8.8184584833489623</v>
      </c>
    </row>
    <row r="707" spans="2:7" x14ac:dyDescent="0.4">
      <c r="B707" s="28">
        <v>704</v>
      </c>
      <c r="C707" s="26">
        <v>3.9499196780083894E-2</v>
      </c>
      <c r="D707" s="42">
        <v>5.3067327760846397E-2</v>
      </c>
      <c r="E707" s="19">
        <v>5.1378785561436872E-2</v>
      </c>
      <c r="F707" s="26">
        <v>9.2566524540930288</v>
      </c>
      <c r="G707" s="19">
        <v>10.275757112287375</v>
      </c>
    </row>
    <row r="708" spans="2:7" x14ac:dyDescent="0.4">
      <c r="B708" s="28">
        <v>705</v>
      </c>
      <c r="C708" s="26">
        <v>4.723853159391133E-2</v>
      </c>
      <c r="D708" s="42">
        <v>4.2707672502454525E-2</v>
      </c>
      <c r="E708" s="19">
        <v>4.5018722965367984E-2</v>
      </c>
      <c r="F708" s="26">
        <v>8.9946204096365854</v>
      </c>
      <c r="G708" s="19">
        <v>9.0037445930735966</v>
      </c>
    </row>
    <row r="709" spans="2:7" x14ac:dyDescent="0.4">
      <c r="B709" s="28">
        <v>706</v>
      </c>
      <c r="C709" s="26">
        <v>3.9012606131463692E-2</v>
      </c>
      <c r="D709" s="42">
        <v>6.202954668679788E-2</v>
      </c>
      <c r="E709" s="19">
        <v>4.3320983200708769E-2</v>
      </c>
      <c r="F709" s="26">
        <v>10.104215281826157</v>
      </c>
      <c r="G709" s="19">
        <v>8.6641966401417534</v>
      </c>
    </row>
    <row r="710" spans="2:7" x14ac:dyDescent="0.4">
      <c r="B710" s="28">
        <v>707</v>
      </c>
      <c r="C710" s="26">
        <v>6.0090171585144028E-2</v>
      </c>
      <c r="D710" s="42">
        <v>4.0841133242636427E-2</v>
      </c>
      <c r="E710" s="19">
        <v>5.6064601555611202E-2</v>
      </c>
      <c r="F710" s="26">
        <v>10.093130482778045</v>
      </c>
      <c r="G710" s="19">
        <v>11.21292031112224</v>
      </c>
    </row>
    <row r="711" spans="2:7" x14ac:dyDescent="0.4">
      <c r="B711" s="28">
        <v>708</v>
      </c>
      <c r="C711" s="26">
        <v>5.6174252050502603E-2</v>
      </c>
      <c r="D711" s="42">
        <v>7.151451649744249E-2</v>
      </c>
      <c r="E711" s="19">
        <v>4.6389263019166606E-2</v>
      </c>
      <c r="F711" s="26">
        <v>12.76887685479451</v>
      </c>
      <c r="G711" s="19">
        <v>9.2778526038333204</v>
      </c>
    </row>
    <row r="712" spans="2:7" x14ac:dyDescent="0.4">
      <c r="B712" s="28">
        <v>709</v>
      </c>
      <c r="C712" s="26">
        <v>4.0844685527964129E-2</v>
      </c>
      <c r="D712" s="42">
        <v>4.9321867671493019E-2</v>
      </c>
      <c r="E712" s="19">
        <v>6.5903593636357727E-2</v>
      </c>
      <c r="F712" s="26">
        <v>9.0166553199457162</v>
      </c>
      <c r="G712" s="19">
        <v>13.180718727271545</v>
      </c>
    </row>
    <row r="713" spans="2:7" x14ac:dyDescent="0.4">
      <c r="B713" s="28">
        <v>710</v>
      </c>
      <c r="C713" s="26">
        <v>6.0290940494128156E-2</v>
      </c>
      <c r="D713" s="42">
        <v>5.7575213756249237E-2</v>
      </c>
      <c r="E713" s="19">
        <v>5.2829281170568988E-2</v>
      </c>
      <c r="F713" s="26">
        <v>11.78661542503774</v>
      </c>
      <c r="G713" s="19">
        <v>10.565856234113797</v>
      </c>
    </row>
    <row r="714" spans="2:7" x14ac:dyDescent="0.4">
      <c r="B714" s="28">
        <v>711</v>
      </c>
      <c r="C714" s="26">
        <v>6.8277004206689279E-2</v>
      </c>
      <c r="D714" s="42">
        <v>4.8490725352385453E-2</v>
      </c>
      <c r="E714" s="19">
        <v>5.5576189842454785E-2</v>
      </c>
      <c r="F714" s="26">
        <v>11.676772955907474</v>
      </c>
      <c r="G714" s="19">
        <v>11.115237968490957</v>
      </c>
    </row>
    <row r="715" spans="2:7" x14ac:dyDescent="0.4">
      <c r="B715" s="28">
        <v>712</v>
      </c>
      <c r="C715" s="26">
        <v>5.7829856799313732E-2</v>
      </c>
      <c r="D715" s="42">
        <v>4.4041592166703995E-2</v>
      </c>
      <c r="E715" s="19">
        <v>5.790914017740538E-2</v>
      </c>
      <c r="F715" s="26">
        <v>10.187144896601772</v>
      </c>
      <c r="G715" s="19">
        <v>11.581828035481076</v>
      </c>
    </row>
    <row r="716" spans="2:7" x14ac:dyDescent="0.4">
      <c r="B716" s="28">
        <v>713</v>
      </c>
      <c r="C716" s="26">
        <v>3.7060988298614886E-2</v>
      </c>
      <c r="D716" s="42">
        <v>4.3499471660800093E-2</v>
      </c>
      <c r="E716" s="19">
        <v>4.651132060488794E-2</v>
      </c>
      <c r="F716" s="26">
        <v>8.0560459959414992</v>
      </c>
      <c r="G716" s="19">
        <v>9.302264120977588</v>
      </c>
    </row>
    <row r="717" spans="2:7" x14ac:dyDescent="0.4">
      <c r="B717" s="28">
        <v>714</v>
      </c>
      <c r="C717" s="26">
        <v>7.1094751598113737E-2</v>
      </c>
      <c r="D717" s="42">
        <v>6.1006563543545632E-2</v>
      </c>
      <c r="E717" s="19">
        <v>4.4450438325602144E-2</v>
      </c>
      <c r="F717" s="26">
        <v>13.210131514165937</v>
      </c>
      <c r="G717" s="19">
        <v>8.8900876651204293</v>
      </c>
    </row>
    <row r="718" spans="2:7" x14ac:dyDescent="0.4">
      <c r="B718" s="28">
        <v>715</v>
      </c>
      <c r="C718" s="26">
        <v>6.0190161327340605E-2</v>
      </c>
      <c r="D718" s="42">
        <v>3.8341873764999757E-2</v>
      </c>
      <c r="E718" s="19">
        <v>4.9417486863877855E-2</v>
      </c>
      <c r="F718" s="26">
        <v>9.8532035092340369</v>
      </c>
      <c r="G718" s="19">
        <v>9.8834973727755706</v>
      </c>
    </row>
    <row r="719" spans="2:7" x14ac:dyDescent="0.4">
      <c r="B719" s="28">
        <v>716</v>
      </c>
      <c r="C719" s="26">
        <v>4.6752338274696173E-2</v>
      </c>
      <c r="D719" s="42">
        <v>3.7873831038094413E-2</v>
      </c>
      <c r="E719" s="19">
        <v>4.6553352775771127E-2</v>
      </c>
      <c r="F719" s="26">
        <v>8.462616931279058</v>
      </c>
      <c r="G719" s="19">
        <v>9.3106705551542248</v>
      </c>
    </row>
    <row r="720" spans="2:7" x14ac:dyDescent="0.4">
      <c r="B720" s="28">
        <v>717</v>
      </c>
      <c r="C720" s="26">
        <v>3.2281796794604453E-2</v>
      </c>
      <c r="D720" s="42">
        <v>4.4527675004399858E-2</v>
      </c>
      <c r="E720" s="19">
        <v>3.3281458001446662E-2</v>
      </c>
      <c r="F720" s="26">
        <v>7.6809471799004312</v>
      </c>
      <c r="G720" s="19">
        <v>6.6562916002893324</v>
      </c>
    </row>
    <row r="721" spans="2:7" x14ac:dyDescent="0.4">
      <c r="B721" s="28">
        <v>718</v>
      </c>
      <c r="C721" s="26">
        <v>5.2826363812869391E-2</v>
      </c>
      <c r="D721" s="42">
        <v>5.4901810496874731E-2</v>
      </c>
      <c r="E721" s="19">
        <v>5.569500247377334E-2</v>
      </c>
      <c r="F721" s="26">
        <v>10.772817430974413</v>
      </c>
      <c r="G721" s="19">
        <v>11.139000494754669</v>
      </c>
    </row>
    <row r="722" spans="2:7" x14ac:dyDescent="0.4">
      <c r="B722" s="28">
        <v>719</v>
      </c>
      <c r="C722" s="26">
        <v>6.2141223805135815E-2</v>
      </c>
      <c r="D722" s="42">
        <v>3.4632526479958348E-2</v>
      </c>
      <c r="E722" s="19">
        <v>4.8760657136565307E-2</v>
      </c>
      <c r="F722" s="26">
        <v>9.6773750285094167</v>
      </c>
      <c r="G722" s="19">
        <v>9.7521314273130617</v>
      </c>
    </row>
    <row r="723" spans="2:7" x14ac:dyDescent="0.4">
      <c r="B723" s="28">
        <v>720</v>
      </c>
      <c r="C723" s="26">
        <v>3.642978278543163E-2</v>
      </c>
      <c r="D723" s="42">
        <v>6.1818102587846285E-2</v>
      </c>
      <c r="E723" s="19">
        <v>5.3577537118962085E-2</v>
      </c>
      <c r="F723" s="26">
        <v>9.824788537327791</v>
      </c>
      <c r="G723" s="19">
        <v>10.715507423792417</v>
      </c>
    </row>
    <row r="724" spans="2:7" x14ac:dyDescent="0.4">
      <c r="B724" s="28">
        <v>721</v>
      </c>
      <c r="C724" s="26">
        <v>4.4704705237658793E-2</v>
      </c>
      <c r="D724" s="42">
        <v>4.4795214917231339E-2</v>
      </c>
      <c r="E724" s="19">
        <v>3.6574860239500906E-2</v>
      </c>
      <c r="F724" s="26">
        <v>8.9499920154890127</v>
      </c>
      <c r="G724" s="19">
        <v>7.3149720479001807</v>
      </c>
    </row>
    <row r="725" spans="2:7" x14ac:dyDescent="0.4">
      <c r="B725" s="28">
        <v>722</v>
      </c>
      <c r="C725" s="26">
        <v>6.8072827047535089E-2</v>
      </c>
      <c r="D725" s="42">
        <v>4.8080945209530365E-2</v>
      </c>
      <c r="E725" s="19">
        <v>3.5968860070856229E-2</v>
      </c>
      <c r="F725" s="26">
        <v>11.615377225706546</v>
      </c>
      <c r="G725" s="19">
        <v>7.1937720141712456</v>
      </c>
    </row>
    <row r="726" spans="2:7" x14ac:dyDescent="0.4">
      <c r="B726" s="28">
        <v>723</v>
      </c>
      <c r="C726" s="26">
        <v>3.4343839340327739E-2</v>
      </c>
      <c r="D726" s="42">
        <v>5.2912886589108192E-2</v>
      </c>
      <c r="E726" s="19">
        <v>4.8829624357138515E-2</v>
      </c>
      <c r="F726" s="26">
        <v>8.7256725929435923</v>
      </c>
      <c r="G726" s="19">
        <v>9.7659248714277034</v>
      </c>
    </row>
    <row r="727" spans="2:7" x14ac:dyDescent="0.4">
      <c r="B727" s="28">
        <v>724</v>
      </c>
      <c r="C727" s="26">
        <v>7.5877867279009942E-2</v>
      </c>
      <c r="D727" s="42">
        <v>6.9506146342629097E-2</v>
      </c>
      <c r="E727" s="19">
        <v>4.6752568790090307E-2</v>
      </c>
      <c r="F727" s="26">
        <v>14.538401362163903</v>
      </c>
      <c r="G727" s="19">
        <v>9.3505137580180619</v>
      </c>
    </row>
    <row r="728" spans="2:7" x14ac:dyDescent="0.4">
      <c r="B728" s="28">
        <v>725</v>
      </c>
      <c r="C728" s="26">
        <v>5.9857882152013764E-2</v>
      </c>
      <c r="D728" s="42">
        <v>6.0283929946080686E-2</v>
      </c>
      <c r="E728" s="19">
        <v>4.978472292346961E-2</v>
      </c>
      <c r="F728" s="26">
        <v>12.014181209809445</v>
      </c>
      <c r="G728" s="19">
        <v>9.9569445846939217</v>
      </c>
    </row>
    <row r="729" spans="2:7" x14ac:dyDescent="0.4">
      <c r="B729" s="28">
        <v>726</v>
      </c>
      <c r="C729" s="26">
        <v>3.6923314629639041E-2</v>
      </c>
      <c r="D729" s="42">
        <v>4.4191078898546468E-2</v>
      </c>
      <c r="E729" s="19">
        <v>5.5529518340296374E-2</v>
      </c>
      <c r="F729" s="26">
        <v>8.1114393528185502</v>
      </c>
      <c r="G729" s="19">
        <v>11.105903668059275</v>
      </c>
    </row>
    <row r="730" spans="2:7" x14ac:dyDescent="0.4">
      <c r="B730" s="28">
        <v>727</v>
      </c>
      <c r="C730" s="26">
        <v>5.738286330795337E-2</v>
      </c>
      <c r="D730" s="42">
        <v>5.1321258333196618E-2</v>
      </c>
      <c r="E730" s="19">
        <v>5.0921947735097499E-2</v>
      </c>
      <c r="F730" s="26">
        <v>10.870412164114999</v>
      </c>
      <c r="G730" s="19">
        <v>10.184389547019499</v>
      </c>
    </row>
    <row r="731" spans="2:7" x14ac:dyDescent="0.4">
      <c r="B731" s="28">
        <v>728</v>
      </c>
      <c r="C731" s="26">
        <v>4.2616962539318119E-2</v>
      </c>
      <c r="D731" s="42">
        <v>5.0020598221583695E-2</v>
      </c>
      <c r="E731" s="19">
        <v>6.970636418419579E-2</v>
      </c>
      <c r="F731" s="26">
        <v>9.263756076090182</v>
      </c>
      <c r="G731" s="19">
        <v>13.941272836839158</v>
      </c>
    </row>
    <row r="732" spans="2:7" x14ac:dyDescent="0.4">
      <c r="B732" s="28">
        <v>729</v>
      </c>
      <c r="C732" s="26">
        <v>3.2387647758650523E-2</v>
      </c>
      <c r="D732" s="42">
        <v>5.1863960611879451E-2</v>
      </c>
      <c r="E732" s="19">
        <v>5.2232947866260107E-2</v>
      </c>
      <c r="F732" s="26">
        <v>8.4251608370529976</v>
      </c>
      <c r="G732" s="19">
        <v>10.446589573252021</v>
      </c>
    </row>
    <row r="733" spans="2:7" x14ac:dyDescent="0.4">
      <c r="B733" s="28">
        <v>730</v>
      </c>
      <c r="C733" s="26">
        <v>2.6778565444196788E-2</v>
      </c>
      <c r="D733" s="42">
        <v>5.1079071092846692E-2</v>
      </c>
      <c r="E733" s="19">
        <v>3.7036033475775505E-2</v>
      </c>
      <c r="F733" s="26">
        <v>7.7857636537043486</v>
      </c>
      <c r="G733" s="19">
        <v>7.407206695155101</v>
      </c>
    </row>
    <row r="734" spans="2:7" x14ac:dyDescent="0.4">
      <c r="B734" s="28">
        <v>731</v>
      </c>
      <c r="C734" s="26">
        <v>5.1560781828811714E-2</v>
      </c>
      <c r="D734" s="42">
        <v>3.8827236782982166E-2</v>
      </c>
      <c r="E734" s="19">
        <v>6.0045448330666884E-2</v>
      </c>
      <c r="F734" s="26">
        <v>9.0388018611793886</v>
      </c>
      <c r="G734" s="19">
        <v>12.009089666133377</v>
      </c>
    </row>
    <row r="735" spans="2:7" x14ac:dyDescent="0.4">
      <c r="B735" s="28">
        <v>732</v>
      </c>
      <c r="C735" s="26">
        <v>3.6024570252926491E-2</v>
      </c>
      <c r="D735" s="42">
        <v>4.9514769099291742E-2</v>
      </c>
      <c r="E735" s="19">
        <v>4.1158913051351456E-2</v>
      </c>
      <c r="F735" s="26">
        <v>8.5539339352218242</v>
      </c>
      <c r="G735" s="19">
        <v>8.231782610270292</v>
      </c>
    </row>
    <row r="736" spans="2:7" x14ac:dyDescent="0.4">
      <c r="B736" s="28">
        <v>733</v>
      </c>
      <c r="C736" s="26">
        <v>6.0684639174309177E-2</v>
      </c>
      <c r="D736" s="42">
        <v>4.9560493364200167E-2</v>
      </c>
      <c r="E736" s="19">
        <v>7.7489472536464502E-2</v>
      </c>
      <c r="F736" s="26">
        <v>11.024513253850934</v>
      </c>
      <c r="G736" s="19">
        <v>15.4978945072929</v>
      </c>
    </row>
    <row r="737" spans="2:7" x14ac:dyDescent="0.4">
      <c r="B737" s="28">
        <v>734</v>
      </c>
      <c r="C737" s="26">
        <v>3.6401412946479618E-2</v>
      </c>
      <c r="D737" s="42">
        <v>5.3145808760120095E-2</v>
      </c>
      <c r="E737" s="19">
        <v>3.9996549568708989E-2</v>
      </c>
      <c r="F737" s="26">
        <v>8.95472217065997</v>
      </c>
      <c r="G737" s="19">
        <v>7.999309913741798</v>
      </c>
    </row>
    <row r="738" spans="2:7" x14ac:dyDescent="0.4">
      <c r="B738" s="28">
        <v>735</v>
      </c>
      <c r="C738" s="26">
        <v>5.0895194121311854E-2</v>
      </c>
      <c r="D738" s="42">
        <v>4.9854595541903329E-2</v>
      </c>
      <c r="E738" s="19">
        <v>6.9401294065388822E-2</v>
      </c>
      <c r="F738" s="26">
        <v>10.074978966321519</v>
      </c>
      <c r="G738" s="19">
        <v>13.880258813077765</v>
      </c>
    </row>
    <row r="739" spans="2:7" x14ac:dyDescent="0.4">
      <c r="B739" s="28">
        <v>736</v>
      </c>
      <c r="C739" s="26">
        <v>4.9546130654831079E-2</v>
      </c>
      <c r="D739" s="42">
        <v>6.274991089658577E-2</v>
      </c>
      <c r="E739" s="19">
        <v>5.5786573423193965E-2</v>
      </c>
      <c r="F739" s="26">
        <v>11.229604155141686</v>
      </c>
      <c r="G739" s="19">
        <v>11.157314684638793</v>
      </c>
    </row>
    <row r="740" spans="2:7" x14ac:dyDescent="0.4">
      <c r="B740" s="28">
        <v>737</v>
      </c>
      <c r="C740" s="26">
        <v>3.8547534718057261E-2</v>
      </c>
      <c r="D740" s="42">
        <v>5.3490558427661622E-2</v>
      </c>
      <c r="E740" s="19">
        <v>4.4955874466205248E-2</v>
      </c>
      <c r="F740" s="26">
        <v>9.2038093145718882</v>
      </c>
      <c r="G740" s="19">
        <v>8.99117489324105</v>
      </c>
    </row>
    <row r="741" spans="2:7" x14ac:dyDescent="0.4">
      <c r="B741" s="28">
        <v>738</v>
      </c>
      <c r="C741" s="26">
        <v>4.6836114075222958E-2</v>
      </c>
      <c r="D741" s="42">
        <v>4.8288371759355346E-2</v>
      </c>
      <c r="E741" s="19">
        <v>7.1376803103159289E-2</v>
      </c>
      <c r="F741" s="26">
        <v>9.5124485834578305</v>
      </c>
      <c r="G741" s="19">
        <v>14.275360620631858</v>
      </c>
    </row>
    <row r="742" spans="2:7" x14ac:dyDescent="0.4">
      <c r="B742" s="28">
        <v>739</v>
      </c>
      <c r="C742" s="26">
        <v>5.6995141596868706E-2</v>
      </c>
      <c r="D742" s="42">
        <v>5.2625923127522477E-2</v>
      </c>
      <c r="E742" s="19">
        <v>7.3184660414767552E-2</v>
      </c>
      <c r="F742" s="26">
        <v>10.962106472439118</v>
      </c>
      <c r="G742" s="19">
        <v>14.636932082953511</v>
      </c>
    </row>
    <row r="743" spans="2:7" x14ac:dyDescent="0.4">
      <c r="B743" s="28">
        <v>740</v>
      </c>
      <c r="C743" s="26">
        <v>5.571181948477804E-2</v>
      </c>
      <c r="D743" s="42">
        <v>4.7975493517052673E-2</v>
      </c>
      <c r="E743" s="19">
        <v>4.0886716887896454E-2</v>
      </c>
      <c r="F743" s="26">
        <v>10.368731300183072</v>
      </c>
      <c r="G743" s="19">
        <v>8.177343377579291</v>
      </c>
    </row>
    <row r="744" spans="2:7" x14ac:dyDescent="0.4">
      <c r="B744" s="28">
        <v>741</v>
      </c>
      <c r="C744" s="26">
        <v>4.3960928636273315E-2</v>
      </c>
      <c r="D744" s="42">
        <v>3.7653188441387528E-2</v>
      </c>
      <c r="E744" s="19">
        <v>6.2731892091784994E-2</v>
      </c>
      <c r="F744" s="26">
        <v>8.161411707766085</v>
      </c>
      <c r="G744" s="19">
        <v>12.546378418357</v>
      </c>
    </row>
    <row r="745" spans="2:7" x14ac:dyDescent="0.4">
      <c r="B745" s="28">
        <v>742</v>
      </c>
      <c r="C745" s="26">
        <v>4.5189224759418861E-2</v>
      </c>
      <c r="D745" s="42">
        <v>5.049115838845751E-2</v>
      </c>
      <c r="E745" s="19">
        <v>5.1790568503172187E-2</v>
      </c>
      <c r="F745" s="26">
        <v>9.5680383147876356</v>
      </c>
      <c r="G745" s="19">
        <v>10.358113700634437</v>
      </c>
    </row>
    <row r="746" spans="2:7" x14ac:dyDescent="0.4">
      <c r="B746" s="28">
        <v>743</v>
      </c>
      <c r="C746" s="26">
        <v>4.8621763688011355E-2</v>
      </c>
      <c r="D746" s="42">
        <v>6.8064162929694624E-2</v>
      </c>
      <c r="E746" s="19">
        <v>5.4976625954555727E-2</v>
      </c>
      <c r="F746" s="26">
        <v>11.668592661770598</v>
      </c>
      <c r="G746" s="19">
        <v>10.995325190911146</v>
      </c>
    </row>
    <row r="747" spans="2:7" x14ac:dyDescent="0.4">
      <c r="B747" s="28">
        <v>744</v>
      </c>
      <c r="C747" s="26">
        <v>5.9346844871371214E-2</v>
      </c>
      <c r="D747" s="42">
        <v>5.4840696279075909E-2</v>
      </c>
      <c r="E747" s="19">
        <v>5.6291800712251608E-2</v>
      </c>
      <c r="F747" s="26">
        <v>11.418754115044713</v>
      </c>
      <c r="G747" s="19">
        <v>11.258360142450321</v>
      </c>
    </row>
    <row r="748" spans="2:7" x14ac:dyDescent="0.4">
      <c r="B748" s="28">
        <v>745</v>
      </c>
      <c r="C748" s="26">
        <v>5.3113356930124242E-2</v>
      </c>
      <c r="D748" s="42">
        <v>4.6300916420179111E-2</v>
      </c>
      <c r="E748" s="19">
        <v>4.9279102490113101E-2</v>
      </c>
      <c r="F748" s="26">
        <v>9.941427335030335</v>
      </c>
      <c r="G748" s="19">
        <v>9.8558204980226201</v>
      </c>
    </row>
    <row r="749" spans="2:7" x14ac:dyDescent="0.4">
      <c r="B749" s="28">
        <v>746</v>
      </c>
      <c r="C749" s="26">
        <v>5.0551973897516797E-2</v>
      </c>
      <c r="D749" s="42">
        <v>5.9023058767134262E-2</v>
      </c>
      <c r="E749" s="19">
        <v>5.0642993420671197E-2</v>
      </c>
      <c r="F749" s="26">
        <v>10.957503266465107</v>
      </c>
      <c r="G749" s="19">
        <v>10.128598684134239</v>
      </c>
    </row>
    <row r="750" spans="2:7" x14ac:dyDescent="0.4">
      <c r="B750" s="28">
        <v>747</v>
      </c>
      <c r="C750" s="26">
        <v>4.5729633846364623E-2</v>
      </c>
      <c r="D750" s="42">
        <v>5.284859083968662E-2</v>
      </c>
      <c r="E750" s="19">
        <v>6.4221147286480665E-2</v>
      </c>
      <c r="F750" s="26">
        <v>9.857822468605125</v>
      </c>
      <c r="G750" s="19">
        <v>12.844229457296134</v>
      </c>
    </row>
    <row r="751" spans="2:7" x14ac:dyDescent="0.4">
      <c r="B751" s="28">
        <v>748</v>
      </c>
      <c r="C751" s="26">
        <v>5.2579621546388559E-2</v>
      </c>
      <c r="D751" s="42">
        <v>6.4052845618122481E-2</v>
      </c>
      <c r="E751" s="19">
        <v>4.1079336737485032E-2</v>
      </c>
      <c r="F751" s="26">
        <v>11.663246716451104</v>
      </c>
      <c r="G751" s="19">
        <v>8.2158673474970065</v>
      </c>
    </row>
    <row r="752" spans="2:7" x14ac:dyDescent="0.4">
      <c r="B752" s="28">
        <v>749</v>
      </c>
      <c r="C752" s="26">
        <v>4.6049246207694967E-2</v>
      </c>
      <c r="D752" s="42">
        <v>4.474424476871551E-2</v>
      </c>
      <c r="E752" s="19">
        <v>4.3603060414748082E-2</v>
      </c>
      <c r="F752" s="26">
        <v>9.0793490976410478</v>
      </c>
      <c r="G752" s="19">
        <v>8.7206120829496161</v>
      </c>
    </row>
    <row r="753" spans="2:7" x14ac:dyDescent="0.4">
      <c r="B753" s="28">
        <v>750</v>
      </c>
      <c r="C753" s="26">
        <v>4.5523127636776239E-2</v>
      </c>
      <c r="D753" s="42">
        <v>6.5050783252707703E-2</v>
      </c>
      <c r="E753" s="19">
        <v>5.9159874214847516E-2</v>
      </c>
      <c r="F753" s="26">
        <v>11.057391088948394</v>
      </c>
      <c r="G753" s="19">
        <v>11.831974842969503</v>
      </c>
    </row>
    <row r="754" spans="2:7" x14ac:dyDescent="0.4">
      <c r="B754" s="28">
        <v>751</v>
      </c>
      <c r="C754" s="26">
        <v>4.9459993136338684E-2</v>
      </c>
      <c r="D754" s="42">
        <v>4.1228865966524073E-2</v>
      </c>
      <c r="E754" s="19">
        <v>4.1360811770894373E-2</v>
      </c>
      <c r="F754" s="26">
        <v>9.0688859102862764</v>
      </c>
      <c r="G754" s="19">
        <v>8.2721623541788745</v>
      </c>
    </row>
    <row r="755" spans="2:7" x14ac:dyDescent="0.4">
      <c r="B755" s="28">
        <v>752</v>
      </c>
      <c r="C755" s="26">
        <v>6.0459922788000178E-2</v>
      </c>
      <c r="D755" s="42">
        <v>5.0917388637410403E-2</v>
      </c>
      <c r="E755" s="19">
        <v>6.8026247686431784E-2</v>
      </c>
      <c r="F755" s="26">
        <v>11.137731142541057</v>
      </c>
      <c r="G755" s="19">
        <v>13.605249537286356</v>
      </c>
    </row>
    <row r="756" spans="2:7" x14ac:dyDescent="0.4">
      <c r="B756" s="28">
        <v>753</v>
      </c>
      <c r="C756" s="26">
        <v>6.6821644640463515E-2</v>
      </c>
      <c r="D756" s="42">
        <v>4.6769809560006419E-2</v>
      </c>
      <c r="E756" s="19">
        <v>6.2793733963359341E-2</v>
      </c>
      <c r="F756" s="26">
        <v>11.359145420046993</v>
      </c>
      <c r="G756" s="19">
        <v>12.558746792671869</v>
      </c>
    </row>
    <row r="757" spans="2:7" x14ac:dyDescent="0.4">
      <c r="B757" s="28">
        <v>754</v>
      </c>
      <c r="C757" s="26">
        <v>6.9722530446991671E-2</v>
      </c>
      <c r="D757" s="42">
        <v>3.8893816775754944E-2</v>
      </c>
      <c r="E757" s="19">
        <v>2.9230188271580783E-2</v>
      </c>
      <c r="F757" s="26">
        <v>10.861634722274662</v>
      </c>
      <c r="G757" s="19">
        <v>5.8460376543161567</v>
      </c>
    </row>
    <row r="758" spans="2:7" x14ac:dyDescent="0.4">
      <c r="B758" s="28">
        <v>755</v>
      </c>
      <c r="C758" s="26">
        <v>5.8279142707258993E-2</v>
      </c>
      <c r="D758" s="42">
        <v>6.1899659506341805E-2</v>
      </c>
      <c r="E758" s="19">
        <v>4.7609121319180082E-2</v>
      </c>
      <c r="F758" s="26">
        <v>12.01788022136008</v>
      </c>
      <c r="G758" s="19">
        <v>9.5218242638360167</v>
      </c>
    </row>
    <row r="759" spans="2:7" x14ac:dyDescent="0.4">
      <c r="B759" s="28">
        <v>756</v>
      </c>
      <c r="C759" s="26">
        <v>7.2975377734808861E-2</v>
      </c>
      <c r="D759" s="42">
        <v>4.5946459574887411E-2</v>
      </c>
      <c r="E759" s="19">
        <v>6.1206580192462862E-2</v>
      </c>
      <c r="F759" s="26">
        <v>11.892183730969627</v>
      </c>
      <c r="G759" s="19">
        <v>12.241316038492572</v>
      </c>
    </row>
    <row r="760" spans="2:7" x14ac:dyDescent="0.4">
      <c r="B760" s="28">
        <v>757</v>
      </c>
      <c r="C760" s="26">
        <v>4.4899289091528842E-2</v>
      </c>
      <c r="D760" s="42">
        <v>5.3753745300349688E-2</v>
      </c>
      <c r="E760" s="19">
        <v>5.1034499333697733E-2</v>
      </c>
      <c r="F760" s="26">
        <v>9.8653034391878531</v>
      </c>
      <c r="G760" s="19">
        <v>10.206899866739546</v>
      </c>
    </row>
    <row r="761" spans="2:7" x14ac:dyDescent="0.4">
      <c r="B761" s="28">
        <v>758</v>
      </c>
      <c r="C761" s="26">
        <v>6.0348677766672881E-2</v>
      </c>
      <c r="D761" s="42">
        <v>5.9979720800773975E-2</v>
      </c>
      <c r="E761" s="19">
        <v>4.1324063724284037E-2</v>
      </c>
      <c r="F761" s="26">
        <v>12.032839856744687</v>
      </c>
      <c r="G761" s="19">
        <v>8.2648127448568065</v>
      </c>
    </row>
    <row r="762" spans="2:7" x14ac:dyDescent="0.4">
      <c r="B762" s="28">
        <v>759</v>
      </c>
      <c r="C762" s="26">
        <v>6.6054655976669097E-2</v>
      </c>
      <c r="D762" s="42">
        <v>4.1875503612686521E-2</v>
      </c>
      <c r="E762" s="19">
        <v>5.6890876636323813E-2</v>
      </c>
      <c r="F762" s="26">
        <v>10.793015958935563</v>
      </c>
      <c r="G762" s="19">
        <v>11.378175327264763</v>
      </c>
    </row>
    <row r="763" spans="2:7" x14ac:dyDescent="0.4">
      <c r="B763" s="28">
        <v>760</v>
      </c>
      <c r="C763" s="26">
        <v>3.7793913299030105E-2</v>
      </c>
      <c r="D763" s="42">
        <v>4.1102794034448734E-2</v>
      </c>
      <c r="E763" s="19">
        <v>5.23705814371122E-2</v>
      </c>
      <c r="F763" s="26">
        <v>7.8896707333478844</v>
      </c>
      <c r="G763" s="19">
        <v>10.47411628742244</v>
      </c>
    </row>
    <row r="764" spans="2:7" x14ac:dyDescent="0.4">
      <c r="B764" s="28">
        <v>761</v>
      </c>
      <c r="C764" s="26">
        <v>5.3832774863689231E-2</v>
      </c>
      <c r="D764" s="42">
        <v>5.7479527832099558E-2</v>
      </c>
      <c r="E764" s="19">
        <v>5.2062090940793164E-2</v>
      </c>
      <c r="F764" s="26">
        <v>11.131230269578879</v>
      </c>
      <c r="G764" s="19">
        <v>10.412418188158632</v>
      </c>
    </row>
    <row r="765" spans="2:7" x14ac:dyDescent="0.4">
      <c r="B765" s="28">
        <v>762</v>
      </c>
      <c r="C765" s="26">
        <v>5.8514660084902539E-2</v>
      </c>
      <c r="D765" s="42">
        <v>5.3972623255118285E-2</v>
      </c>
      <c r="E765" s="19">
        <v>3.9605589785282433E-2</v>
      </c>
      <c r="F765" s="26">
        <v>11.248728334002083</v>
      </c>
      <c r="G765" s="19">
        <v>7.9211179570564862</v>
      </c>
    </row>
    <row r="766" spans="2:7" x14ac:dyDescent="0.4">
      <c r="B766" s="28">
        <v>763</v>
      </c>
      <c r="C766" s="26">
        <v>2.9350871635438539E-2</v>
      </c>
      <c r="D766" s="42">
        <v>4.4696602350487454E-2</v>
      </c>
      <c r="E766" s="19">
        <v>4.0460489903525194E-2</v>
      </c>
      <c r="F766" s="26">
        <v>7.4047473985925993</v>
      </c>
      <c r="G766" s="19">
        <v>8.0920979807050397</v>
      </c>
    </row>
    <row r="767" spans="2:7" x14ac:dyDescent="0.4">
      <c r="B767" s="28">
        <v>764</v>
      </c>
      <c r="C767" s="26">
        <v>5.7876981250072873E-2</v>
      </c>
      <c r="D767" s="42">
        <v>5.6288906246426948E-2</v>
      </c>
      <c r="E767" s="19">
        <v>6.3331749073805343E-2</v>
      </c>
      <c r="F767" s="26">
        <v>11.416588749649982</v>
      </c>
      <c r="G767" s="19">
        <v>12.66634981476107</v>
      </c>
    </row>
    <row r="768" spans="2:7" x14ac:dyDescent="0.4">
      <c r="B768" s="28">
        <v>765</v>
      </c>
      <c r="C768" s="26">
        <v>4.6115070403256034E-2</v>
      </c>
      <c r="D768" s="42">
        <v>3.9990236569090412E-2</v>
      </c>
      <c r="E768" s="19">
        <v>5.8013355821992067E-2</v>
      </c>
      <c r="F768" s="26">
        <v>8.610530697234644</v>
      </c>
      <c r="G768" s="19">
        <v>11.602671164398414</v>
      </c>
    </row>
    <row r="769" spans="2:7" x14ac:dyDescent="0.4">
      <c r="B769" s="28">
        <v>766</v>
      </c>
      <c r="C769" s="26">
        <v>5.5235380085531367E-2</v>
      </c>
      <c r="D769" s="42">
        <v>5.2757734319164071E-2</v>
      </c>
      <c r="E769" s="19">
        <v>5.7192212436493015E-2</v>
      </c>
      <c r="F769" s="26">
        <v>10.799311440469545</v>
      </c>
      <c r="G769" s="19">
        <v>11.438442487298603</v>
      </c>
    </row>
    <row r="770" spans="2:7" x14ac:dyDescent="0.4">
      <c r="B770" s="28">
        <v>767</v>
      </c>
      <c r="C770" s="26">
        <v>4.5619500925866134E-2</v>
      </c>
      <c r="D770" s="42">
        <v>4.0264781793800816E-2</v>
      </c>
      <c r="E770" s="19">
        <v>4.9927532574162652E-2</v>
      </c>
      <c r="F770" s="26">
        <v>8.5884282719666949</v>
      </c>
      <c r="G770" s="19">
        <v>9.9855065148325295</v>
      </c>
    </row>
    <row r="771" spans="2:7" x14ac:dyDescent="0.4">
      <c r="B771" s="28">
        <v>768</v>
      </c>
      <c r="C771" s="26">
        <v>5.4436641690441261E-2</v>
      </c>
      <c r="D771" s="42">
        <v>5.3925828846199439E-2</v>
      </c>
      <c r="E771" s="19">
        <v>4.7833180409499479E-2</v>
      </c>
      <c r="F771" s="26">
        <v>10.836247053664071</v>
      </c>
      <c r="G771" s="19">
        <v>9.5666360818998957</v>
      </c>
    </row>
    <row r="772" spans="2:7" x14ac:dyDescent="0.4">
      <c r="B772" s="28">
        <v>769</v>
      </c>
      <c r="C772" s="26">
        <v>4.9251745774077725E-2</v>
      </c>
      <c r="D772" s="42">
        <v>4.1842181130470384E-2</v>
      </c>
      <c r="E772" s="19">
        <v>5.0685176586637223E-2</v>
      </c>
      <c r="F772" s="26">
        <v>9.1093926904548113</v>
      </c>
      <c r="G772" s="19">
        <v>10.137035317327445</v>
      </c>
    </row>
    <row r="773" spans="2:7" x14ac:dyDescent="0.4">
      <c r="B773" s="28">
        <v>770</v>
      </c>
      <c r="C773" s="26">
        <v>6.1937086576517746E-2</v>
      </c>
      <c r="D773" s="42">
        <v>5.657573151187182E-2</v>
      </c>
      <c r="E773" s="19">
        <v>4.3388055302261141E-2</v>
      </c>
      <c r="F773" s="26">
        <v>11.851281808838957</v>
      </c>
      <c r="G773" s="19">
        <v>8.6776110604522287</v>
      </c>
    </row>
    <row r="774" spans="2:7" x14ac:dyDescent="0.4">
      <c r="B774" s="28">
        <v>771</v>
      </c>
      <c r="C774" s="26">
        <v>4.8534594274782523E-2</v>
      </c>
      <c r="D774" s="42">
        <v>4.9525409220025157E-2</v>
      </c>
      <c r="E774" s="19">
        <v>4.7700769270429697E-2</v>
      </c>
      <c r="F774" s="26">
        <v>9.8060003494807688</v>
      </c>
      <c r="G774" s="19">
        <v>9.5401538540859399</v>
      </c>
    </row>
    <row r="775" spans="2:7" x14ac:dyDescent="0.4">
      <c r="B775" s="28">
        <v>772</v>
      </c>
      <c r="C775" s="26">
        <v>4.177259776322044E-2</v>
      </c>
      <c r="D775" s="42">
        <v>6.4319271327873725E-2</v>
      </c>
      <c r="E775" s="19">
        <v>4.8193646558312458E-2</v>
      </c>
      <c r="F775" s="26">
        <v>10.609186909109416</v>
      </c>
      <c r="G775" s="19">
        <v>9.638729311662491</v>
      </c>
    </row>
    <row r="776" spans="2:7" x14ac:dyDescent="0.4">
      <c r="B776" s="28">
        <v>773</v>
      </c>
      <c r="C776" s="26">
        <v>3.4958491896524183E-2</v>
      </c>
      <c r="D776" s="42">
        <v>5.5426627845316365E-2</v>
      </c>
      <c r="E776" s="19">
        <v>4.5884552228232157E-2</v>
      </c>
      <c r="F776" s="26">
        <v>9.0385119741840541</v>
      </c>
      <c r="G776" s="19">
        <v>9.1769104456464312</v>
      </c>
    </row>
    <row r="777" spans="2:7" x14ac:dyDescent="0.4">
      <c r="B777" s="28">
        <v>774</v>
      </c>
      <c r="C777" s="26">
        <v>4.6506818399231924E-2</v>
      </c>
      <c r="D777" s="42">
        <v>5.3630263211489358E-2</v>
      </c>
      <c r="E777" s="19">
        <v>5.0784875126606698E-2</v>
      </c>
      <c r="F777" s="26">
        <v>10.013708161072127</v>
      </c>
      <c r="G777" s="19">
        <v>10.156975025321339</v>
      </c>
    </row>
    <row r="778" spans="2:7" x14ac:dyDescent="0.4">
      <c r="B778" s="28">
        <v>775</v>
      </c>
      <c r="C778" s="26">
        <v>4.6968405720136774E-2</v>
      </c>
      <c r="D778" s="42">
        <v>4.4586513063813255E-2</v>
      </c>
      <c r="E778" s="19">
        <v>3.9201137905076844E-2</v>
      </c>
      <c r="F778" s="26">
        <v>9.1554918783950026</v>
      </c>
      <c r="G778" s="19">
        <v>7.8402275810153688</v>
      </c>
    </row>
    <row r="779" spans="2:7" x14ac:dyDescent="0.4">
      <c r="B779" s="28">
        <v>776</v>
      </c>
      <c r="C779" s="26">
        <v>4.928842705535641E-2</v>
      </c>
      <c r="D779" s="42">
        <v>4.0733477970909718E-2</v>
      </c>
      <c r="E779" s="19">
        <v>4.4762566788215712E-2</v>
      </c>
      <c r="F779" s="26">
        <v>9.0021905026266129</v>
      </c>
      <c r="G779" s="19">
        <v>8.9525133576431415</v>
      </c>
    </row>
    <row r="780" spans="2:7" x14ac:dyDescent="0.4">
      <c r="B780" s="28">
        <v>777</v>
      </c>
      <c r="C780" s="26">
        <v>5.1657245867128172E-2</v>
      </c>
      <c r="D780" s="42">
        <v>4.4874101944131287E-2</v>
      </c>
      <c r="E780" s="19">
        <v>4.0793213925077079E-2</v>
      </c>
      <c r="F780" s="26">
        <v>9.6531347811259458</v>
      </c>
      <c r="G780" s="19">
        <v>8.1586427850154166</v>
      </c>
    </row>
    <row r="781" spans="2:7" x14ac:dyDescent="0.4">
      <c r="B781" s="28">
        <v>778</v>
      </c>
      <c r="C781" s="26">
        <v>3.9785736500733332E-2</v>
      </c>
      <c r="D781" s="42">
        <v>1.7538699682191218E-2</v>
      </c>
      <c r="E781" s="19">
        <v>5.5914807363328885E-2</v>
      </c>
      <c r="F781" s="26">
        <v>5.7324436182924554</v>
      </c>
      <c r="G781" s="19">
        <v>11.182961472665777</v>
      </c>
    </row>
    <row r="782" spans="2:7" x14ac:dyDescent="0.4">
      <c r="B782" s="28">
        <v>779</v>
      </c>
      <c r="C782" s="26">
        <v>5.5397793431065011E-2</v>
      </c>
      <c r="D782" s="42">
        <v>4.7846488846750045E-2</v>
      </c>
      <c r="E782" s="19">
        <v>6.6745832166459518E-2</v>
      </c>
      <c r="F782" s="26">
        <v>10.324428227781505</v>
      </c>
      <c r="G782" s="19">
        <v>13.349166433291904</v>
      </c>
    </row>
    <row r="783" spans="2:7" x14ac:dyDescent="0.4">
      <c r="B783" s="28">
        <v>780</v>
      </c>
      <c r="C783" s="26">
        <v>4.8304427351089183E-2</v>
      </c>
      <c r="D783" s="42">
        <v>5.8200557569940407E-2</v>
      </c>
      <c r="E783" s="19">
        <v>3.7961745552816756E-2</v>
      </c>
      <c r="F783" s="26">
        <v>10.650498492102958</v>
      </c>
      <c r="G783" s="19">
        <v>7.5923491105633509</v>
      </c>
    </row>
    <row r="784" spans="2:7" x14ac:dyDescent="0.4">
      <c r="B784" s="28">
        <v>781</v>
      </c>
      <c r="C784" s="26">
        <v>7.7027903516069224E-2</v>
      </c>
      <c r="D784" s="42">
        <v>5.3321947089716583E-2</v>
      </c>
      <c r="E784" s="19">
        <v>5.0474364004888729E-2</v>
      </c>
      <c r="F784" s="26">
        <v>13.034985060578581</v>
      </c>
      <c r="G784" s="19">
        <v>10.094872800977745</v>
      </c>
    </row>
    <row r="785" spans="2:7" x14ac:dyDescent="0.4">
      <c r="B785" s="28">
        <v>782</v>
      </c>
      <c r="C785" s="26">
        <v>5.5452185129466827E-2</v>
      </c>
      <c r="D785" s="42">
        <v>5.1900200180762274E-2</v>
      </c>
      <c r="E785" s="19">
        <v>3.4935394964796945E-2</v>
      </c>
      <c r="F785" s="26">
        <v>10.73523853102291</v>
      </c>
      <c r="G785" s="19">
        <v>6.9870789929593888</v>
      </c>
    </row>
    <row r="786" spans="2:7" x14ac:dyDescent="0.4">
      <c r="B786" s="28">
        <v>783</v>
      </c>
      <c r="C786" s="26">
        <v>4.339710612972314E-2</v>
      </c>
      <c r="D786" s="42">
        <v>3.9464960684771351E-2</v>
      </c>
      <c r="E786" s="19">
        <v>5.8815678228996651E-2</v>
      </c>
      <c r="F786" s="26">
        <v>8.2862066814494497</v>
      </c>
      <c r="G786" s="19">
        <v>11.763135645799331</v>
      </c>
    </row>
    <row r="787" spans="2:7" x14ac:dyDescent="0.4">
      <c r="B787" s="28">
        <v>784</v>
      </c>
      <c r="C787" s="26">
        <v>6.1281206818155076E-2</v>
      </c>
      <c r="D787" s="42">
        <v>3.5663547763116449E-2</v>
      </c>
      <c r="E787" s="19">
        <v>6.75950173868929E-2</v>
      </c>
      <c r="F787" s="26">
        <v>9.6944754581271528</v>
      </c>
      <c r="G787" s="19">
        <v>13.519003477378581</v>
      </c>
    </row>
    <row r="788" spans="2:7" x14ac:dyDescent="0.4">
      <c r="B788" s="28">
        <v>785</v>
      </c>
      <c r="C788" s="26">
        <v>5.895061541448645E-2</v>
      </c>
      <c r="D788" s="42">
        <v>6.0826240868623302E-2</v>
      </c>
      <c r="E788" s="19">
        <v>5.1587983987828358E-2</v>
      </c>
      <c r="F788" s="26">
        <v>11.977685628310976</v>
      </c>
      <c r="G788" s="19">
        <v>10.317596797565672</v>
      </c>
    </row>
    <row r="789" spans="2:7" x14ac:dyDescent="0.4">
      <c r="B789" s="28">
        <v>786</v>
      </c>
      <c r="C789" s="26">
        <v>4.8801124083182539E-2</v>
      </c>
      <c r="D789" s="42">
        <v>5.4159538049755318E-2</v>
      </c>
      <c r="E789" s="19">
        <v>4.486846047766644E-2</v>
      </c>
      <c r="F789" s="26">
        <v>10.296066213293784</v>
      </c>
      <c r="G789" s="19">
        <v>8.9736920955332877</v>
      </c>
    </row>
    <row r="790" spans="2:7" x14ac:dyDescent="0.4">
      <c r="B790" s="28">
        <v>787</v>
      </c>
      <c r="C790" s="26">
        <v>4.510884795155503E-2</v>
      </c>
      <c r="D790" s="42">
        <v>5.0446495830010582E-2</v>
      </c>
      <c r="E790" s="19">
        <v>5.1519138200733179E-2</v>
      </c>
      <c r="F790" s="26">
        <v>9.5555343781565618</v>
      </c>
      <c r="G790" s="19">
        <v>10.303827640146636</v>
      </c>
    </row>
    <row r="791" spans="2:7" x14ac:dyDescent="0.4">
      <c r="B791" s="28">
        <v>788</v>
      </c>
      <c r="C791" s="26">
        <v>5.3254109226758474E-2</v>
      </c>
      <c r="D791" s="42">
        <v>5.6813172238758258E-2</v>
      </c>
      <c r="E791" s="19">
        <v>3.5599860413609151E-2</v>
      </c>
      <c r="F791" s="26">
        <v>11.006728146551673</v>
      </c>
      <c r="G791" s="19">
        <v>7.11997208272183</v>
      </c>
    </row>
    <row r="792" spans="2:7" x14ac:dyDescent="0.4">
      <c r="B792" s="28">
        <v>789</v>
      </c>
      <c r="C792" s="26">
        <v>6.1838600138884495E-2</v>
      </c>
      <c r="D792" s="42">
        <v>4.1315167913742394E-2</v>
      </c>
      <c r="E792" s="19">
        <v>5.4134709937129495E-2</v>
      </c>
      <c r="F792" s="26">
        <v>10.315376805262689</v>
      </c>
      <c r="G792" s="19">
        <v>10.826941987425899</v>
      </c>
    </row>
    <row r="793" spans="2:7" x14ac:dyDescent="0.4">
      <c r="B793" s="28">
        <v>790</v>
      </c>
      <c r="C793" s="26">
        <v>5.6240812060331651E-2</v>
      </c>
      <c r="D793" s="42">
        <v>5.4068835904736559E-2</v>
      </c>
      <c r="E793" s="19">
        <v>4.9036651409108178E-2</v>
      </c>
      <c r="F793" s="26">
        <v>11.030964796506822</v>
      </c>
      <c r="G793" s="19">
        <v>9.8073302818216348</v>
      </c>
    </row>
    <row r="794" spans="2:7" x14ac:dyDescent="0.4">
      <c r="B794" s="28">
        <v>791</v>
      </c>
      <c r="C794" s="26">
        <v>4.7941698316601555E-2</v>
      </c>
      <c r="D794" s="42">
        <v>6.7300318979451587E-2</v>
      </c>
      <c r="E794" s="19">
        <v>5.868553393098027E-2</v>
      </c>
      <c r="F794" s="26">
        <v>11.524201729605315</v>
      </c>
      <c r="G794" s="19">
        <v>11.737106786196055</v>
      </c>
    </row>
    <row r="795" spans="2:7" x14ac:dyDescent="0.4">
      <c r="B795" s="28">
        <v>792</v>
      </c>
      <c r="C795" s="26">
        <v>3.9914221973311126E-2</v>
      </c>
      <c r="D795" s="42">
        <v>4.8929358053333837E-2</v>
      </c>
      <c r="E795" s="19">
        <v>5.7447145128953069E-2</v>
      </c>
      <c r="F795" s="26">
        <v>8.884358002664495</v>
      </c>
      <c r="G795" s="19">
        <v>11.489429025790614</v>
      </c>
    </row>
    <row r="796" spans="2:7" x14ac:dyDescent="0.4">
      <c r="B796" s="28">
        <v>793</v>
      </c>
      <c r="C796" s="26">
        <v>4.3654980101184224E-2</v>
      </c>
      <c r="D796" s="42">
        <v>4.0773981193101508E-2</v>
      </c>
      <c r="E796" s="19">
        <v>5.9661099984438866E-2</v>
      </c>
      <c r="F796" s="26">
        <v>8.442896129428572</v>
      </c>
      <c r="G796" s="19">
        <v>11.932219996887774</v>
      </c>
    </row>
    <row r="797" spans="2:7" x14ac:dyDescent="0.4">
      <c r="B797" s="28">
        <v>794</v>
      </c>
      <c r="C797" s="26">
        <v>5.4341263565049112E-2</v>
      </c>
      <c r="D797" s="42">
        <v>3.9375570280653124E-2</v>
      </c>
      <c r="E797" s="19">
        <v>6.990495603937992E-2</v>
      </c>
      <c r="F797" s="26">
        <v>9.3716833845702237</v>
      </c>
      <c r="G797" s="19">
        <v>13.980991207875984</v>
      </c>
    </row>
    <row r="798" spans="2:7" x14ac:dyDescent="0.4">
      <c r="B798" s="28">
        <v>795</v>
      </c>
      <c r="C798" s="26">
        <v>5.2279085332785656E-2</v>
      </c>
      <c r="D798" s="42">
        <v>5.7855187110788707E-2</v>
      </c>
      <c r="E798" s="19">
        <v>3.9844259724803439E-2</v>
      </c>
      <c r="F798" s="26">
        <v>11.013427244357437</v>
      </c>
      <c r="G798" s="19">
        <v>7.9688519449606883</v>
      </c>
    </row>
    <row r="799" spans="2:7" x14ac:dyDescent="0.4">
      <c r="B799" s="28">
        <v>796</v>
      </c>
      <c r="C799" s="26">
        <v>4.1816976021983053E-2</v>
      </c>
      <c r="D799" s="42">
        <v>4.8128221446190521E-2</v>
      </c>
      <c r="E799" s="19">
        <v>4.1888879199567325E-2</v>
      </c>
      <c r="F799" s="26">
        <v>8.9945197468173568</v>
      </c>
      <c r="G799" s="19">
        <v>8.3777758399134648</v>
      </c>
    </row>
    <row r="800" spans="2:7" x14ac:dyDescent="0.4">
      <c r="B800" s="28">
        <v>797</v>
      </c>
      <c r="C800" s="26">
        <v>5.1114124357781676E-2</v>
      </c>
      <c r="D800" s="42">
        <v>3.5269599344855504E-2</v>
      </c>
      <c r="E800" s="19">
        <v>5.4363555027076932E-2</v>
      </c>
      <c r="F800" s="26">
        <v>8.6383723702637187</v>
      </c>
      <c r="G800" s="19">
        <v>10.872711005415386</v>
      </c>
    </row>
    <row r="801" spans="2:7" x14ac:dyDescent="0.4">
      <c r="B801" s="28">
        <v>798</v>
      </c>
      <c r="C801" s="26">
        <v>7.3710214288935996E-2</v>
      </c>
      <c r="D801" s="42">
        <v>3.0654811382971353E-2</v>
      </c>
      <c r="E801" s="19">
        <v>5.2099053221071494E-2</v>
      </c>
      <c r="F801" s="26">
        <v>10.436502567190734</v>
      </c>
      <c r="G801" s="19">
        <v>10.419810644214298</v>
      </c>
    </row>
    <row r="802" spans="2:7" x14ac:dyDescent="0.4">
      <c r="B802" s="28">
        <v>799</v>
      </c>
      <c r="C802" s="26">
        <v>5.3174084794172023E-2</v>
      </c>
      <c r="D802" s="42">
        <v>3.4056509413650529E-2</v>
      </c>
      <c r="E802" s="19">
        <v>5.6793926577698162E-2</v>
      </c>
      <c r="F802" s="26">
        <v>8.7230594207822563</v>
      </c>
      <c r="G802" s="19">
        <v>11.358785315539633</v>
      </c>
    </row>
    <row r="803" spans="2:7" x14ac:dyDescent="0.4">
      <c r="B803" s="28">
        <v>800</v>
      </c>
      <c r="C803" s="26">
        <v>5.740819628419918E-2</v>
      </c>
      <c r="D803" s="42">
        <v>5.3880456987660842E-2</v>
      </c>
      <c r="E803" s="19">
        <v>5.4012844559667858E-2</v>
      </c>
      <c r="F803" s="26">
        <v>11.128865327186002</v>
      </c>
      <c r="G803" s="19">
        <v>10.802568911933571</v>
      </c>
    </row>
    <row r="804" spans="2:7" x14ac:dyDescent="0.4">
      <c r="B804" s="28">
        <v>801</v>
      </c>
      <c r="C804" s="26">
        <v>6.3159873875219111E-2</v>
      </c>
      <c r="D804" s="42">
        <v>7.202149476683356E-2</v>
      </c>
      <c r="E804" s="19">
        <v>4.6794494919735842E-2</v>
      </c>
      <c r="F804" s="26">
        <v>13.518136864205267</v>
      </c>
      <c r="G804" s="19">
        <v>9.358898983947169</v>
      </c>
    </row>
    <row r="805" spans="2:7" x14ac:dyDescent="0.4">
      <c r="B805" s="28">
        <v>802</v>
      </c>
      <c r="C805" s="26">
        <v>5.6147333395712616E-2</v>
      </c>
      <c r="D805" s="42">
        <v>2.2302395768189022E-2</v>
      </c>
      <c r="E805" s="19">
        <v>5.5612925309038053E-2</v>
      </c>
      <c r="F805" s="26">
        <v>7.844972916390164</v>
      </c>
      <c r="G805" s="19">
        <v>11.122585061807611</v>
      </c>
    </row>
    <row r="806" spans="2:7" x14ac:dyDescent="0.4">
      <c r="B806" s="28">
        <v>803</v>
      </c>
      <c r="C806" s="26">
        <v>4.6933759802874196E-2</v>
      </c>
      <c r="D806" s="42">
        <v>4.3091394881864746E-2</v>
      </c>
      <c r="E806" s="19">
        <v>4.7825282962040382E-2</v>
      </c>
      <c r="F806" s="26">
        <v>9.0025154684738951</v>
      </c>
      <c r="G806" s="19">
        <v>9.5650565924080766</v>
      </c>
    </row>
    <row r="807" spans="2:7" x14ac:dyDescent="0.4">
      <c r="B807" s="28">
        <v>804</v>
      </c>
      <c r="C807" s="26">
        <v>4.9507059859416946E-2</v>
      </c>
      <c r="D807" s="42">
        <v>5.2249292213846527E-2</v>
      </c>
      <c r="E807" s="19">
        <v>4.2459402877293592E-2</v>
      </c>
      <c r="F807" s="26">
        <v>10.175635207326348</v>
      </c>
      <c r="G807" s="19">
        <v>8.491880575458719</v>
      </c>
    </row>
    <row r="808" spans="2:7" x14ac:dyDescent="0.4">
      <c r="B808" s="28">
        <v>805</v>
      </c>
      <c r="C808" s="26">
        <v>5.9636889027088719E-2</v>
      </c>
      <c r="D808" s="42">
        <v>5.5356112506738289E-2</v>
      </c>
      <c r="E808" s="19">
        <v>5.0073019072335342E-2</v>
      </c>
      <c r="F808" s="26">
        <v>11.4993001533827</v>
      </c>
      <c r="G808" s="19">
        <v>10.014603814467069</v>
      </c>
    </row>
    <row r="809" spans="2:7" x14ac:dyDescent="0.4">
      <c r="B809" s="28">
        <v>806</v>
      </c>
      <c r="C809" s="26">
        <v>7.3418237962930344E-2</v>
      </c>
      <c r="D809" s="42">
        <v>4.4059127355410121E-2</v>
      </c>
      <c r="E809" s="19">
        <v>6.6897221457227221E-2</v>
      </c>
      <c r="F809" s="26">
        <v>11.747736531834047</v>
      </c>
      <c r="G809" s="19">
        <v>13.379444291445445</v>
      </c>
    </row>
    <row r="810" spans="2:7" x14ac:dyDescent="0.4">
      <c r="B810" s="28">
        <v>807</v>
      </c>
      <c r="C810" s="26">
        <v>4.3860966940485469E-2</v>
      </c>
      <c r="D810" s="42">
        <v>6.9044290294088762E-2</v>
      </c>
      <c r="E810" s="19">
        <v>3.8219026453008523E-2</v>
      </c>
      <c r="F810" s="26">
        <v>11.290525723457423</v>
      </c>
      <c r="G810" s="19">
        <v>7.6438052906017049</v>
      </c>
    </row>
    <row r="811" spans="2:7" x14ac:dyDescent="0.4">
      <c r="B811" s="28">
        <v>808</v>
      </c>
      <c r="C811" s="26">
        <v>7.0917361087251815E-2</v>
      </c>
      <c r="D811" s="42">
        <v>4.3791956889371333E-2</v>
      </c>
      <c r="E811" s="19">
        <v>5.7643266417860557E-2</v>
      </c>
      <c r="F811" s="26">
        <v>11.470931797662315</v>
      </c>
      <c r="G811" s="19">
        <v>11.528653283572112</v>
      </c>
    </row>
    <row r="812" spans="2:7" x14ac:dyDescent="0.4">
      <c r="B812" s="28">
        <v>809</v>
      </c>
      <c r="C812" s="26">
        <v>5.3400823189985715E-2</v>
      </c>
      <c r="D812" s="42">
        <v>6.4884964722395008E-2</v>
      </c>
      <c r="E812" s="19">
        <v>4.7928532318366426E-2</v>
      </c>
      <c r="F812" s="26">
        <v>11.828578791238073</v>
      </c>
      <c r="G812" s="19">
        <v>9.5857064636732847</v>
      </c>
    </row>
    <row r="813" spans="2:7" x14ac:dyDescent="0.4">
      <c r="B813" s="28">
        <v>810</v>
      </c>
      <c r="C813" s="26">
        <v>6.9904952768007358E-2</v>
      </c>
      <c r="D813" s="42">
        <v>3.9299425048619774E-2</v>
      </c>
      <c r="E813" s="19">
        <v>5.1160133322693889E-2</v>
      </c>
      <c r="F813" s="26">
        <v>10.920437781662713</v>
      </c>
      <c r="G813" s="19">
        <v>10.232026664538777</v>
      </c>
    </row>
    <row r="814" spans="2:7" x14ac:dyDescent="0.4">
      <c r="B814" s="28">
        <v>811</v>
      </c>
      <c r="C814" s="26">
        <v>6.407123985043979E-2</v>
      </c>
      <c r="D814" s="42">
        <v>5.5378585525267143E-2</v>
      </c>
      <c r="E814" s="19">
        <v>4.7323287553278359E-2</v>
      </c>
      <c r="F814" s="26">
        <v>11.944982537570693</v>
      </c>
      <c r="G814" s="19">
        <v>9.4646575106556714</v>
      </c>
    </row>
    <row r="815" spans="2:7" x14ac:dyDescent="0.4">
      <c r="B815" s="28">
        <v>812</v>
      </c>
      <c r="C815" s="26">
        <v>4.4627287352983484E-2</v>
      </c>
      <c r="D815" s="42">
        <v>5.0118501433811566E-2</v>
      </c>
      <c r="E815" s="19">
        <v>3.2249693589884998E-2</v>
      </c>
      <c r="F815" s="26">
        <v>9.4745788786795053</v>
      </c>
      <c r="G815" s="19">
        <v>6.449938717977</v>
      </c>
    </row>
    <row r="816" spans="2:7" x14ac:dyDescent="0.4">
      <c r="B816" s="28">
        <v>813</v>
      </c>
      <c r="C816" s="26">
        <v>4.8372586501055193E-2</v>
      </c>
      <c r="D816" s="42">
        <v>4.4906122526838947E-2</v>
      </c>
      <c r="E816" s="19">
        <v>5.2341462575812313E-2</v>
      </c>
      <c r="F816" s="26">
        <v>9.3278709027894138</v>
      </c>
      <c r="G816" s="19">
        <v>10.468292515162462</v>
      </c>
    </row>
    <row r="817" spans="2:7" x14ac:dyDescent="0.4">
      <c r="B817" s="28">
        <v>814</v>
      </c>
      <c r="C817" s="26">
        <v>6.2671209459276581E-2</v>
      </c>
      <c r="D817" s="42">
        <v>4.2570185670955676E-2</v>
      </c>
      <c r="E817" s="19">
        <v>6.0301774721956497E-2</v>
      </c>
      <c r="F817" s="26">
        <v>10.524139513023226</v>
      </c>
      <c r="G817" s="19">
        <v>12.0603549443913</v>
      </c>
    </row>
    <row r="818" spans="2:7" x14ac:dyDescent="0.4">
      <c r="B818" s="28">
        <v>815</v>
      </c>
      <c r="C818" s="26">
        <v>4.8034512828461995E-2</v>
      </c>
      <c r="D818" s="42">
        <v>5.8513473006505619E-2</v>
      </c>
      <c r="E818" s="19">
        <v>4.3877098904670994E-2</v>
      </c>
      <c r="F818" s="26">
        <v>10.654798583496762</v>
      </c>
      <c r="G818" s="19">
        <v>8.7754197809341985</v>
      </c>
    </row>
    <row r="819" spans="2:7" x14ac:dyDescent="0.4">
      <c r="B819" s="28">
        <v>816</v>
      </c>
      <c r="C819" s="26">
        <v>2.8328501050071408E-2</v>
      </c>
      <c r="D819" s="42">
        <v>4.9431512273987253E-2</v>
      </c>
      <c r="E819" s="19">
        <v>5.9735732939242753E-2</v>
      </c>
      <c r="F819" s="26">
        <v>7.7760013324058654</v>
      </c>
      <c r="G819" s="19">
        <v>11.94714658784855</v>
      </c>
    </row>
    <row r="820" spans="2:7" x14ac:dyDescent="0.4">
      <c r="B820" s="28">
        <v>817</v>
      </c>
      <c r="C820" s="26">
        <v>6.9133355477670244E-2</v>
      </c>
      <c r="D820" s="42">
        <v>2.688055568047773E-2</v>
      </c>
      <c r="E820" s="19">
        <v>6.4638500327129991E-2</v>
      </c>
      <c r="F820" s="26">
        <v>9.6013911158147973</v>
      </c>
      <c r="G820" s="19">
        <v>12.927700065425999</v>
      </c>
    </row>
    <row r="821" spans="2:7" x14ac:dyDescent="0.4">
      <c r="B821" s="28">
        <v>818</v>
      </c>
      <c r="C821" s="26">
        <v>5.2375948751706883E-2</v>
      </c>
      <c r="D821" s="42">
        <v>5.4478409683119185E-2</v>
      </c>
      <c r="E821" s="19">
        <v>5.3751017769197086E-2</v>
      </c>
      <c r="F821" s="26">
        <v>10.685435843482608</v>
      </c>
      <c r="G821" s="19">
        <v>10.750203553839418</v>
      </c>
    </row>
    <row r="822" spans="2:7" x14ac:dyDescent="0.4">
      <c r="B822" s="28">
        <v>819</v>
      </c>
      <c r="C822" s="26">
        <v>6.7690090382026405E-2</v>
      </c>
      <c r="D822" s="42">
        <v>5.3242438641223702E-2</v>
      </c>
      <c r="E822" s="19">
        <v>5.0271055836341699E-2</v>
      </c>
      <c r="F822" s="26">
        <v>12.093252902325011</v>
      </c>
      <c r="G822" s="19">
        <v>10.05421116726834</v>
      </c>
    </row>
    <row r="823" spans="2:7" x14ac:dyDescent="0.4">
      <c r="B823" s="28">
        <v>820</v>
      </c>
      <c r="C823" s="26">
        <v>6.5925369701442971E-2</v>
      </c>
      <c r="D823" s="42">
        <v>5.9699838608811062E-2</v>
      </c>
      <c r="E823" s="19">
        <v>4.0847699594307216E-2</v>
      </c>
      <c r="F823" s="26">
        <v>12.562520831025402</v>
      </c>
      <c r="G823" s="19">
        <v>8.1695399188614424</v>
      </c>
    </row>
    <row r="824" spans="2:7" x14ac:dyDescent="0.4">
      <c r="B824" s="28">
        <v>821</v>
      </c>
      <c r="C824" s="26">
        <v>5.5171038807288152E-2</v>
      </c>
      <c r="D824" s="42">
        <v>3.9919109786434051E-2</v>
      </c>
      <c r="E824" s="19">
        <v>5.3250565806121496E-2</v>
      </c>
      <c r="F824" s="26">
        <v>9.5090148593722201</v>
      </c>
      <c r="G824" s="19">
        <v>10.650113161224299</v>
      </c>
    </row>
    <row r="825" spans="2:7" x14ac:dyDescent="0.4">
      <c r="B825" s="28">
        <v>822</v>
      </c>
      <c r="C825" s="26">
        <v>4.5077074583539614E-2</v>
      </c>
      <c r="D825" s="42">
        <v>4.8140501535487622E-2</v>
      </c>
      <c r="E825" s="19">
        <v>3.3757885527337578E-2</v>
      </c>
      <c r="F825" s="26">
        <v>9.3217576119027239</v>
      </c>
      <c r="G825" s="19">
        <v>6.7515771054675158</v>
      </c>
    </row>
    <row r="826" spans="2:7" x14ac:dyDescent="0.4">
      <c r="B826" s="28">
        <v>823</v>
      </c>
      <c r="C826" s="26">
        <v>4.160296262818506E-2</v>
      </c>
      <c r="D826" s="42">
        <v>3.6752703444630989E-2</v>
      </c>
      <c r="E826" s="19">
        <v>5.131274892082794E-2</v>
      </c>
      <c r="F826" s="26">
        <v>7.8355666072816046</v>
      </c>
      <c r="G826" s="19">
        <v>10.262549784165587</v>
      </c>
    </row>
    <row r="827" spans="2:7" x14ac:dyDescent="0.4">
      <c r="B827" s="28">
        <v>824</v>
      </c>
      <c r="C827" s="26">
        <v>6.6864973046053433E-2</v>
      </c>
      <c r="D827" s="42">
        <v>5.1626519000126068E-2</v>
      </c>
      <c r="E827" s="19">
        <v>2.8491828290651972E-2</v>
      </c>
      <c r="F827" s="26">
        <v>11.84914920461795</v>
      </c>
      <c r="G827" s="19">
        <v>5.6983656581303945</v>
      </c>
    </row>
    <row r="828" spans="2:7" x14ac:dyDescent="0.4">
      <c r="B828" s="28">
        <v>825</v>
      </c>
      <c r="C828" s="26">
        <v>4.6795528379430441E-2</v>
      </c>
      <c r="D828" s="42">
        <v>2.8408193230033726E-2</v>
      </c>
      <c r="E828" s="19">
        <v>6.2179044781028661E-2</v>
      </c>
      <c r="F828" s="26">
        <v>7.5203721609464171</v>
      </c>
      <c r="G828" s="19">
        <v>12.435808956205733</v>
      </c>
    </row>
    <row r="829" spans="2:7" x14ac:dyDescent="0.4">
      <c r="B829" s="28">
        <v>826</v>
      </c>
      <c r="C829" s="26">
        <v>4.5282747379967944E-2</v>
      </c>
      <c r="D829" s="42">
        <v>6.1652085317400226E-2</v>
      </c>
      <c r="E829" s="19">
        <v>4.9562625959802667E-2</v>
      </c>
      <c r="F829" s="26">
        <v>10.693483269736817</v>
      </c>
      <c r="G829" s="19">
        <v>9.9125251919605333</v>
      </c>
    </row>
    <row r="830" spans="2:7" x14ac:dyDescent="0.4">
      <c r="B830" s="28">
        <v>827</v>
      </c>
      <c r="C830" s="26">
        <v>3.821505086988608E-2</v>
      </c>
      <c r="D830" s="42">
        <v>4.6937696283945757E-2</v>
      </c>
      <c r="E830" s="19">
        <v>5.0815363344714412E-2</v>
      </c>
      <c r="F830" s="26">
        <v>8.5152747153831836</v>
      </c>
      <c r="G830" s="19">
        <v>10.163072668942883</v>
      </c>
    </row>
    <row r="831" spans="2:7" x14ac:dyDescent="0.4">
      <c r="B831" s="28">
        <v>828</v>
      </c>
      <c r="C831" s="26">
        <v>5.4625892254699271E-2</v>
      </c>
      <c r="D831" s="42">
        <v>5.6737648428802072E-2</v>
      </c>
      <c r="E831" s="19">
        <v>5.2611119195869332E-2</v>
      </c>
      <c r="F831" s="26">
        <v>11.136354068350133</v>
      </c>
      <c r="G831" s="19">
        <v>10.522223839173867</v>
      </c>
    </row>
    <row r="832" spans="2:7" x14ac:dyDescent="0.4">
      <c r="B832" s="28">
        <v>829</v>
      </c>
      <c r="C832" s="26">
        <v>5.2215923205111189E-2</v>
      </c>
      <c r="D832" s="42">
        <v>6.3171863460174296E-2</v>
      </c>
      <c r="E832" s="19">
        <v>5.7193093885074681E-2</v>
      </c>
      <c r="F832" s="26">
        <v>11.538778666528549</v>
      </c>
      <c r="G832" s="19">
        <v>11.438618777014936</v>
      </c>
    </row>
    <row r="833" spans="2:7" x14ac:dyDescent="0.4">
      <c r="B833" s="28">
        <v>830</v>
      </c>
      <c r="C833" s="26">
        <v>4.2423495516778639E-2</v>
      </c>
      <c r="D833" s="42">
        <v>4.2991542303156619E-2</v>
      </c>
      <c r="E833" s="19">
        <v>4.8132496381327571E-2</v>
      </c>
      <c r="F833" s="26">
        <v>8.5415037819935264</v>
      </c>
      <c r="G833" s="19">
        <v>9.6264992762655144</v>
      </c>
    </row>
    <row r="834" spans="2:7" x14ac:dyDescent="0.4">
      <c r="B834" s="28">
        <v>831</v>
      </c>
      <c r="C834" s="26">
        <v>7.0248025097723182E-2</v>
      </c>
      <c r="D834" s="42">
        <v>4.4438907769019563E-2</v>
      </c>
      <c r="E834" s="19">
        <v>4.3195710168956084E-2</v>
      </c>
      <c r="F834" s="26">
        <v>11.468693286674274</v>
      </c>
      <c r="G834" s="19">
        <v>8.6391420337912166</v>
      </c>
    </row>
    <row r="835" spans="2:7" x14ac:dyDescent="0.4">
      <c r="B835" s="28">
        <v>832</v>
      </c>
      <c r="C835" s="26">
        <v>2.7355848675509074E-2</v>
      </c>
      <c r="D835" s="42">
        <v>7.3317183831395294E-2</v>
      </c>
      <c r="E835" s="19">
        <v>3.8966830046874582E-2</v>
      </c>
      <c r="F835" s="26">
        <v>10.067303250690436</v>
      </c>
      <c r="G835" s="19">
        <v>7.7933660093749166</v>
      </c>
    </row>
    <row r="836" spans="2:7" x14ac:dyDescent="0.4">
      <c r="B836" s="28">
        <v>833</v>
      </c>
      <c r="C836" s="26">
        <v>5.538378390823042E-2</v>
      </c>
      <c r="D836" s="42">
        <v>2.8239419318174554E-2</v>
      </c>
      <c r="E836" s="19">
        <v>7.7200969725212731E-2</v>
      </c>
      <c r="F836" s="26">
        <v>8.3623203226404978</v>
      </c>
      <c r="G836" s="19">
        <v>15.440193945042546</v>
      </c>
    </row>
    <row r="837" spans="2:7" x14ac:dyDescent="0.4">
      <c r="B837" s="28">
        <v>834</v>
      </c>
      <c r="C837" s="26">
        <v>5.1793103060283084E-2</v>
      </c>
      <c r="D837" s="42">
        <v>5.8289752838901476E-2</v>
      </c>
      <c r="E837" s="19">
        <v>4.298992409686641E-2</v>
      </c>
      <c r="F837" s="26">
        <v>11.008285589918456</v>
      </c>
      <c r="G837" s="19">
        <v>8.5979848193732824</v>
      </c>
    </row>
    <row r="838" spans="2:7" x14ac:dyDescent="0.4">
      <c r="B838" s="28">
        <v>835</v>
      </c>
      <c r="C838" s="26">
        <v>5.2895366631329328E-2</v>
      </c>
      <c r="D838" s="42">
        <v>4.6514181757692064E-2</v>
      </c>
      <c r="E838" s="19">
        <v>5.8750677942815896E-2</v>
      </c>
      <c r="F838" s="26">
        <v>9.9409548389021403</v>
      </c>
      <c r="G838" s="19">
        <v>11.750135588563179</v>
      </c>
    </row>
    <row r="839" spans="2:7" x14ac:dyDescent="0.4">
      <c r="B839" s="28">
        <v>836</v>
      </c>
      <c r="C839" s="26">
        <v>4.9184197264433287E-2</v>
      </c>
      <c r="D839" s="42">
        <v>5.9340321948255566E-2</v>
      </c>
      <c r="E839" s="19">
        <v>4.2346752076269145E-2</v>
      </c>
      <c r="F839" s="26">
        <v>10.852451921268885</v>
      </c>
      <c r="G839" s="19">
        <v>8.4693504152538281</v>
      </c>
    </row>
    <row r="840" spans="2:7" x14ac:dyDescent="0.4">
      <c r="B840" s="28">
        <v>837</v>
      </c>
      <c r="C840" s="26">
        <v>4.0552150327180847E-2</v>
      </c>
      <c r="D840" s="42">
        <v>7.6015709567897369E-2</v>
      </c>
      <c r="E840" s="19">
        <v>4.7351678600815073E-2</v>
      </c>
      <c r="F840" s="26">
        <v>11.656785989507821</v>
      </c>
      <c r="G840" s="19">
        <v>9.4703357201630141</v>
      </c>
    </row>
    <row r="841" spans="2:7" x14ac:dyDescent="0.4">
      <c r="B841" s="28">
        <v>838</v>
      </c>
      <c r="C841" s="26">
        <v>4.964613747489343E-2</v>
      </c>
      <c r="D841" s="42">
        <v>6.2941055820625494E-2</v>
      </c>
      <c r="E841" s="19">
        <v>5.7411804397295714E-2</v>
      </c>
      <c r="F841" s="26">
        <v>11.258719329551893</v>
      </c>
      <c r="G841" s="19">
        <v>11.482360879459144</v>
      </c>
    </row>
    <row r="842" spans="2:7" x14ac:dyDescent="0.4">
      <c r="B842" s="28">
        <v>839</v>
      </c>
      <c r="C842" s="26">
        <v>5.5590856411985738E-2</v>
      </c>
      <c r="D842" s="42">
        <v>2.9628531485472787E-2</v>
      </c>
      <c r="E842" s="19">
        <v>6.0517500992093708E-2</v>
      </c>
      <c r="F842" s="26">
        <v>8.5219387897458532</v>
      </c>
      <c r="G842" s="19">
        <v>12.103500198418741</v>
      </c>
    </row>
    <row r="843" spans="2:7" x14ac:dyDescent="0.4">
      <c r="B843" s="28">
        <v>840</v>
      </c>
      <c r="C843" s="26">
        <v>4.4728740502392644E-2</v>
      </c>
      <c r="D843" s="42">
        <v>3.7524787345168883E-2</v>
      </c>
      <c r="E843" s="19">
        <v>3.3646362204281764E-2</v>
      </c>
      <c r="F843" s="26">
        <v>8.2253527847561525</v>
      </c>
      <c r="G843" s="19">
        <v>6.7292724408563531</v>
      </c>
    </row>
    <row r="844" spans="2:7" x14ac:dyDescent="0.4">
      <c r="B844" s="28">
        <v>841</v>
      </c>
      <c r="C844" s="26">
        <v>5.8881073480954546E-2</v>
      </c>
      <c r="D844" s="42">
        <v>6.1095898506678813E-2</v>
      </c>
      <c r="E844" s="19">
        <v>6.0931861447560395E-2</v>
      </c>
      <c r="F844" s="26">
        <v>11.997697198763337</v>
      </c>
      <c r="G844" s="19">
        <v>12.186372289512079</v>
      </c>
    </row>
    <row r="845" spans="2:7" x14ac:dyDescent="0.4">
      <c r="B845" s="28">
        <v>842</v>
      </c>
      <c r="C845" s="26">
        <v>5.060121088724602E-2</v>
      </c>
      <c r="D845" s="42">
        <v>5.6998921668331919E-2</v>
      </c>
      <c r="E845" s="19">
        <v>7.240023082665599E-2</v>
      </c>
      <c r="F845" s="26">
        <v>10.760013255557794</v>
      </c>
      <c r="G845" s="19">
        <v>14.480046165331197</v>
      </c>
    </row>
    <row r="846" spans="2:7" x14ac:dyDescent="0.4">
      <c r="B846" s="28">
        <v>843</v>
      </c>
      <c r="C846" s="26">
        <v>4.2365319542954763E-2</v>
      </c>
      <c r="D846" s="42">
        <v>4.5785978342104995E-2</v>
      </c>
      <c r="E846" s="19">
        <v>4.1231491353056593E-2</v>
      </c>
      <c r="F846" s="26">
        <v>8.8151297885059758</v>
      </c>
      <c r="G846" s="19">
        <v>8.2462982706113195</v>
      </c>
    </row>
    <row r="847" spans="2:7" x14ac:dyDescent="0.4">
      <c r="B847" s="28">
        <v>844</v>
      </c>
      <c r="C847" s="26">
        <v>6.5747566236055016E-2</v>
      </c>
      <c r="D847" s="42">
        <v>4.0190028775150329E-2</v>
      </c>
      <c r="E847" s="19">
        <v>5.4328094833782065E-2</v>
      </c>
      <c r="F847" s="26">
        <v>10.593759501120534</v>
      </c>
      <c r="G847" s="19">
        <v>10.865618966756413</v>
      </c>
    </row>
    <row r="848" spans="2:7" x14ac:dyDescent="0.4">
      <c r="B848" s="28">
        <v>845</v>
      </c>
      <c r="C848" s="26">
        <v>3.8046457073485598E-2</v>
      </c>
      <c r="D848" s="42">
        <v>3.3310934626892025E-2</v>
      </c>
      <c r="E848" s="19">
        <v>4.230206780912877E-2</v>
      </c>
      <c r="F848" s="26">
        <v>7.1357391700377626</v>
      </c>
      <c r="G848" s="19">
        <v>8.4604135618257548</v>
      </c>
    </row>
    <row r="849" spans="2:7" x14ac:dyDescent="0.4">
      <c r="B849" s="28">
        <v>846</v>
      </c>
      <c r="C849" s="26">
        <v>5.6392091452119847E-2</v>
      </c>
      <c r="D849" s="42">
        <v>4.0574414047496177E-2</v>
      </c>
      <c r="E849" s="19">
        <v>3.9358201653557572E-2</v>
      </c>
      <c r="F849" s="26">
        <v>9.6966505499616034</v>
      </c>
      <c r="G849" s="19">
        <v>7.8716403307115144</v>
      </c>
    </row>
    <row r="850" spans="2:7" x14ac:dyDescent="0.4">
      <c r="B850" s="28">
        <v>847</v>
      </c>
      <c r="C850" s="26">
        <v>5.8169658026499912E-2</v>
      </c>
      <c r="D850" s="42">
        <v>5.3422637156573763E-2</v>
      </c>
      <c r="E850" s="19">
        <v>5.2618708510137918E-2</v>
      </c>
      <c r="F850" s="26">
        <v>11.159229518307367</v>
      </c>
      <c r="G850" s="19">
        <v>10.523741702027584</v>
      </c>
    </row>
    <row r="851" spans="2:7" x14ac:dyDescent="0.4">
      <c r="B851" s="28">
        <v>848</v>
      </c>
      <c r="C851" s="26">
        <v>4.0756882267580119E-2</v>
      </c>
      <c r="D851" s="42">
        <v>4.1115998892218598E-2</v>
      </c>
      <c r="E851" s="19">
        <v>4.508479672606841E-2</v>
      </c>
      <c r="F851" s="26">
        <v>8.1872881159798716</v>
      </c>
      <c r="G851" s="19">
        <v>9.0169593452136816</v>
      </c>
    </row>
    <row r="852" spans="2:7" x14ac:dyDescent="0.4">
      <c r="B852" s="28">
        <v>849</v>
      </c>
      <c r="C852" s="26">
        <v>5.4127554786256186E-2</v>
      </c>
      <c r="D852" s="42">
        <v>6.2927438573725333E-2</v>
      </c>
      <c r="E852" s="19">
        <v>5.4518215905646365E-2</v>
      </c>
      <c r="F852" s="26">
        <v>11.705499335998152</v>
      </c>
      <c r="G852" s="19">
        <v>10.903643181129272</v>
      </c>
    </row>
    <row r="853" spans="2:7" x14ac:dyDescent="0.4">
      <c r="B853" s="28">
        <v>850</v>
      </c>
      <c r="C853" s="26">
        <v>6.3193327334568575E-2</v>
      </c>
      <c r="D853" s="42">
        <v>4.384896887385327E-2</v>
      </c>
      <c r="E853" s="19">
        <v>5.5456704673857327E-2</v>
      </c>
      <c r="F853" s="26">
        <v>10.704229620842185</v>
      </c>
      <c r="G853" s="19">
        <v>11.091340934771466</v>
      </c>
    </row>
    <row r="854" spans="2:7" x14ac:dyDescent="0.4">
      <c r="B854" s="28">
        <v>851</v>
      </c>
      <c r="C854" s="26">
        <v>5.2993612855660233E-2</v>
      </c>
      <c r="D854" s="42">
        <v>6.8665534451430393E-2</v>
      </c>
      <c r="E854" s="19">
        <v>6.5040514303830552E-2</v>
      </c>
      <c r="F854" s="26">
        <v>12.165914730709062</v>
      </c>
      <c r="G854" s="19">
        <v>13.00810286076611</v>
      </c>
    </row>
    <row r="855" spans="2:7" x14ac:dyDescent="0.4">
      <c r="B855" s="28">
        <v>852</v>
      </c>
      <c r="C855" s="26">
        <v>6.096880804636523E-2</v>
      </c>
      <c r="D855" s="42">
        <v>6.9733604335399962E-2</v>
      </c>
      <c r="E855" s="19">
        <v>3.0056610360734322E-2</v>
      </c>
      <c r="F855" s="26">
        <v>13.07024123817652</v>
      </c>
      <c r="G855" s="19">
        <v>6.0113220721468643</v>
      </c>
    </row>
    <row r="856" spans="2:7" x14ac:dyDescent="0.4">
      <c r="B856" s="28">
        <v>853</v>
      </c>
      <c r="C856" s="26">
        <v>6.2075469549752398E-2</v>
      </c>
      <c r="D856" s="42">
        <v>6.2085369015203992E-2</v>
      </c>
      <c r="E856" s="19">
        <v>4.0934363738623844E-2</v>
      </c>
      <c r="F856" s="26">
        <v>12.416083856495639</v>
      </c>
      <c r="G856" s="19">
        <v>8.1868727477247685</v>
      </c>
    </row>
    <row r="857" spans="2:7" x14ac:dyDescent="0.4">
      <c r="B857" s="28">
        <v>854</v>
      </c>
      <c r="C857" s="26">
        <v>6.0036573209499358E-2</v>
      </c>
      <c r="D857" s="42">
        <v>3.9249679410979038E-2</v>
      </c>
      <c r="E857" s="19">
        <v>5.4417088719576637E-2</v>
      </c>
      <c r="F857" s="26">
        <v>9.9286252620478397</v>
      </c>
      <c r="G857" s="19">
        <v>10.883417743915327</v>
      </c>
    </row>
    <row r="858" spans="2:7" x14ac:dyDescent="0.4">
      <c r="B858" s="28">
        <v>855</v>
      </c>
      <c r="C858" s="26">
        <v>6.014579455766017E-2</v>
      </c>
      <c r="D858" s="42">
        <v>5.1739130119011004E-2</v>
      </c>
      <c r="E858" s="19">
        <v>3.0455288181294931E-2</v>
      </c>
      <c r="F858" s="26">
        <v>11.188492467667118</v>
      </c>
      <c r="G858" s="19">
        <v>6.0910576362589861</v>
      </c>
    </row>
    <row r="859" spans="2:7" x14ac:dyDescent="0.4">
      <c r="B859" s="28">
        <v>856</v>
      </c>
      <c r="C859" s="26">
        <v>4.4223343803106788E-2</v>
      </c>
      <c r="D859" s="42">
        <v>4.7141830787723188E-2</v>
      </c>
      <c r="E859" s="19">
        <v>4.2230357293612145E-2</v>
      </c>
      <c r="F859" s="26">
        <v>9.1365174590829987</v>
      </c>
      <c r="G859" s="19">
        <v>8.4460714587224288</v>
      </c>
    </row>
    <row r="860" spans="2:7" x14ac:dyDescent="0.4">
      <c r="B860" s="28">
        <v>857</v>
      </c>
      <c r="C860" s="26">
        <v>4.0222015615316513E-2</v>
      </c>
      <c r="D860" s="42">
        <v>5.9881186455519667E-2</v>
      </c>
      <c r="E860" s="19">
        <v>2.0172035547312169E-2</v>
      </c>
      <c r="F860" s="26">
        <v>10.010320207083618</v>
      </c>
      <c r="G860" s="19">
        <v>4.0344071094624336</v>
      </c>
    </row>
    <row r="861" spans="2:7" x14ac:dyDescent="0.4">
      <c r="B861" s="28">
        <v>858</v>
      </c>
      <c r="C861" s="26">
        <v>4.7649366677262384E-2</v>
      </c>
      <c r="D861" s="42">
        <v>4.7398772992715998E-2</v>
      </c>
      <c r="E861" s="19">
        <v>3.6166218327166634E-2</v>
      </c>
      <c r="F861" s="26">
        <v>9.5048139669978369</v>
      </c>
      <c r="G861" s="19">
        <v>7.233243665433327</v>
      </c>
    </row>
    <row r="862" spans="2:7" x14ac:dyDescent="0.4">
      <c r="B862" s="28">
        <v>859</v>
      </c>
      <c r="C862" s="26">
        <v>4.7057096836791393E-2</v>
      </c>
      <c r="D862" s="42">
        <v>4.7700457929817655E-2</v>
      </c>
      <c r="E862" s="19">
        <v>3.193590614352379E-2</v>
      </c>
      <c r="F862" s="26">
        <v>9.475755476660904</v>
      </c>
      <c r="G862" s="19">
        <v>6.3871812287047582</v>
      </c>
    </row>
    <row r="863" spans="2:7" x14ac:dyDescent="0.4">
      <c r="B863" s="28">
        <v>860</v>
      </c>
      <c r="C863" s="26">
        <v>5.5650561682618366E-2</v>
      </c>
      <c r="D863" s="42">
        <v>4.8627946396113834E-2</v>
      </c>
      <c r="E863" s="19">
        <v>5.9446351394928557E-2</v>
      </c>
      <c r="F863" s="26">
        <v>10.42785080787322</v>
      </c>
      <c r="G863" s="19">
        <v>11.889270278985711</v>
      </c>
    </row>
    <row r="864" spans="2:7" x14ac:dyDescent="0.4">
      <c r="B864" s="28">
        <v>861</v>
      </c>
      <c r="C864" s="26">
        <v>6.3798205181093318E-2</v>
      </c>
      <c r="D864" s="42">
        <v>3.9667324659362076E-2</v>
      </c>
      <c r="E864" s="19">
        <v>5.5744951311130803E-2</v>
      </c>
      <c r="F864" s="26">
        <v>10.346552984045539</v>
      </c>
      <c r="G864" s="19">
        <v>11.14899026222616</v>
      </c>
    </row>
    <row r="865" spans="2:7" x14ac:dyDescent="0.4">
      <c r="B865" s="28">
        <v>862</v>
      </c>
      <c r="C865" s="26">
        <v>4.8647078207919005E-2</v>
      </c>
      <c r="D865" s="42">
        <v>4.3823867881884887E-2</v>
      </c>
      <c r="E865" s="19">
        <v>4.6839433203559738E-2</v>
      </c>
      <c r="F865" s="26">
        <v>9.2470946089803903</v>
      </c>
      <c r="G865" s="19">
        <v>9.3678866407119479</v>
      </c>
    </row>
    <row r="866" spans="2:7" x14ac:dyDescent="0.4">
      <c r="B866" s="28">
        <v>863</v>
      </c>
      <c r="C866" s="26">
        <v>4.3558382729482918E-2</v>
      </c>
      <c r="D866" s="42">
        <v>3.5885150518881477E-2</v>
      </c>
      <c r="E866" s="19">
        <v>5.2506311053339208E-2</v>
      </c>
      <c r="F866" s="26">
        <v>7.94435332483644</v>
      </c>
      <c r="G866" s="19">
        <v>10.501262210667841</v>
      </c>
    </row>
    <row r="867" spans="2:7" x14ac:dyDescent="0.4">
      <c r="B867" s="28">
        <v>864</v>
      </c>
      <c r="C867" s="26">
        <v>3.7277566507583515E-2</v>
      </c>
      <c r="D867" s="42">
        <v>4.888299422043528E-2</v>
      </c>
      <c r="E867" s="19">
        <v>5.7814586819806314E-2</v>
      </c>
      <c r="F867" s="26">
        <v>8.6160560728018787</v>
      </c>
      <c r="G867" s="19">
        <v>11.562917363961263</v>
      </c>
    </row>
    <row r="868" spans="2:7" x14ac:dyDescent="0.4">
      <c r="B868" s="28">
        <v>865</v>
      </c>
      <c r="C868" s="26">
        <v>4.9954257708547556E-2</v>
      </c>
      <c r="D868" s="42">
        <v>3.3127522644898488E-2</v>
      </c>
      <c r="E868" s="19">
        <v>4.6908272726636155E-2</v>
      </c>
      <c r="F868" s="26">
        <v>8.3081780353446035</v>
      </c>
      <c r="G868" s="19">
        <v>9.3816545453272315</v>
      </c>
    </row>
    <row r="869" spans="2:7" x14ac:dyDescent="0.4">
      <c r="B869" s="28">
        <v>866</v>
      </c>
      <c r="C869" s="26">
        <v>6.8923890005706548E-2</v>
      </c>
      <c r="D869" s="42">
        <v>3.0176358159390435E-2</v>
      </c>
      <c r="E869" s="19">
        <v>3.7534834953369338E-2</v>
      </c>
      <c r="F869" s="26">
        <v>9.9100248165096989</v>
      </c>
      <c r="G869" s="19">
        <v>7.5069669906738676</v>
      </c>
    </row>
    <row r="870" spans="2:7" x14ac:dyDescent="0.4">
      <c r="B870" s="28">
        <v>867</v>
      </c>
      <c r="C870" s="26">
        <v>5.0044525624542438E-2</v>
      </c>
      <c r="D870" s="42">
        <v>5.0592726669155604E-2</v>
      </c>
      <c r="E870" s="19">
        <v>4.5210374978465404E-2</v>
      </c>
      <c r="F870" s="26">
        <v>10.063725229369805</v>
      </c>
      <c r="G870" s="19">
        <v>9.0420749956930813</v>
      </c>
    </row>
    <row r="871" spans="2:7" x14ac:dyDescent="0.4">
      <c r="B871" s="28">
        <v>868</v>
      </c>
      <c r="C871" s="26">
        <v>5.3722507671477751E-2</v>
      </c>
      <c r="D871" s="42">
        <v>6.0340859019518647E-2</v>
      </c>
      <c r="E871" s="19">
        <v>6.7276370651044345E-2</v>
      </c>
      <c r="F871" s="26">
        <v>11.406336669099639</v>
      </c>
      <c r="G871" s="19">
        <v>13.455274130208869</v>
      </c>
    </row>
    <row r="872" spans="2:7" x14ac:dyDescent="0.4">
      <c r="B872" s="28">
        <v>869</v>
      </c>
      <c r="C872" s="26">
        <v>6.7056789832205768E-2</v>
      </c>
      <c r="D872" s="42">
        <v>5.0091315714298937E-2</v>
      </c>
      <c r="E872" s="19">
        <v>6.8292336456029765E-2</v>
      </c>
      <c r="F872" s="26">
        <v>11.714810554650469</v>
      </c>
      <c r="G872" s="19">
        <v>13.658467291205953</v>
      </c>
    </row>
    <row r="873" spans="2:7" x14ac:dyDescent="0.4">
      <c r="B873" s="28">
        <v>870</v>
      </c>
      <c r="C873" s="26">
        <v>4.4465171506849401E-2</v>
      </c>
      <c r="D873" s="42">
        <v>4.28172999974104E-2</v>
      </c>
      <c r="E873" s="19">
        <v>4.6652450946612946E-2</v>
      </c>
      <c r="F873" s="26">
        <v>8.7282471504259789</v>
      </c>
      <c r="G873" s="19">
        <v>9.3304901893225889</v>
      </c>
    </row>
    <row r="874" spans="2:7" x14ac:dyDescent="0.4">
      <c r="B874" s="28">
        <v>871</v>
      </c>
      <c r="C874" s="26">
        <v>5.3996076943828727E-2</v>
      </c>
      <c r="D874" s="42">
        <v>2.8823411015692735E-2</v>
      </c>
      <c r="E874" s="19">
        <v>3.6747555564471096E-2</v>
      </c>
      <c r="F874" s="26">
        <v>8.2819487959521467</v>
      </c>
      <c r="G874" s="19">
        <v>7.349511112894219</v>
      </c>
    </row>
    <row r="875" spans="2:7" x14ac:dyDescent="0.4">
      <c r="B875" s="28">
        <v>872</v>
      </c>
      <c r="C875" s="26">
        <v>3.7238588761090624E-2</v>
      </c>
      <c r="D875" s="42">
        <v>5.1166171687254021E-2</v>
      </c>
      <c r="E875" s="19">
        <v>2.9390695514362863E-2</v>
      </c>
      <c r="F875" s="26">
        <v>8.8404760448344639</v>
      </c>
      <c r="G875" s="19">
        <v>5.8781391028725727</v>
      </c>
    </row>
    <row r="876" spans="2:7" x14ac:dyDescent="0.4">
      <c r="B876" s="28">
        <v>873</v>
      </c>
      <c r="C876" s="26">
        <v>4.2227689351882897E-2</v>
      </c>
      <c r="D876" s="42">
        <v>4.7817137047648006E-2</v>
      </c>
      <c r="E876" s="19">
        <v>3.1479732636728694E-2</v>
      </c>
      <c r="F876" s="26">
        <v>9.0044826399530908</v>
      </c>
      <c r="G876" s="19">
        <v>6.2959465273457385</v>
      </c>
    </row>
    <row r="877" spans="2:7" x14ac:dyDescent="0.4">
      <c r="B877" s="28">
        <v>874</v>
      </c>
      <c r="C877" s="26">
        <v>4.1853050954616063E-2</v>
      </c>
      <c r="D877" s="42">
        <v>4.7009692012729615E-2</v>
      </c>
      <c r="E877" s="19">
        <v>3.6364181015626919E-2</v>
      </c>
      <c r="F877" s="26">
        <v>8.8862742967345678</v>
      </c>
      <c r="G877" s="19">
        <v>7.2728362031253839</v>
      </c>
    </row>
    <row r="878" spans="2:7" x14ac:dyDescent="0.4">
      <c r="B878" s="28">
        <v>875</v>
      </c>
      <c r="C878" s="26">
        <v>5.0620190207517596E-2</v>
      </c>
      <c r="D878" s="42">
        <v>5.4640730104848018E-2</v>
      </c>
      <c r="E878" s="19">
        <v>3.8651374161632307E-2</v>
      </c>
      <c r="F878" s="26">
        <v>10.526092031236562</v>
      </c>
      <c r="G878" s="19">
        <v>7.7302748323264616</v>
      </c>
    </row>
    <row r="879" spans="2:7" x14ac:dyDescent="0.4">
      <c r="B879" s="28">
        <v>876</v>
      </c>
      <c r="C879" s="26">
        <v>4.9152981952303339E-2</v>
      </c>
      <c r="D879" s="42">
        <v>4.0869610108753111E-2</v>
      </c>
      <c r="E879" s="19">
        <v>4.1496188532350299E-2</v>
      </c>
      <c r="F879" s="26">
        <v>9.002259206105645</v>
      </c>
      <c r="G879" s="19">
        <v>8.2992377064700591</v>
      </c>
    </row>
    <row r="880" spans="2:7" x14ac:dyDescent="0.4">
      <c r="B880" s="28">
        <v>877</v>
      </c>
      <c r="C880" s="26">
        <v>5.377386783936889E-2</v>
      </c>
      <c r="D880" s="42">
        <v>5.2170468562156493E-2</v>
      </c>
      <c r="E880" s="19">
        <v>6.0743306682013304E-2</v>
      </c>
      <c r="F880" s="26">
        <v>10.594433640152538</v>
      </c>
      <c r="G880" s="19">
        <v>12.148661336402661</v>
      </c>
    </row>
    <row r="881" spans="2:7" x14ac:dyDescent="0.4">
      <c r="B881" s="28">
        <v>878</v>
      </c>
      <c r="C881" s="26">
        <v>3.3835894378212376E-2</v>
      </c>
      <c r="D881" s="42">
        <v>6.1389721632362622E-2</v>
      </c>
      <c r="E881" s="19">
        <v>4.0602503521911505E-2</v>
      </c>
      <c r="F881" s="26">
        <v>9.5225616010575003</v>
      </c>
      <c r="G881" s="19">
        <v>8.1205007043823016</v>
      </c>
    </row>
    <row r="882" spans="2:7" x14ac:dyDescent="0.4">
      <c r="B882" s="28">
        <v>879</v>
      </c>
      <c r="C882" s="26">
        <v>4.3728969882651812E-2</v>
      </c>
      <c r="D882" s="42">
        <v>4.9185222726665472E-2</v>
      </c>
      <c r="E882" s="19">
        <v>5.1004246480207065E-2</v>
      </c>
      <c r="F882" s="26">
        <v>9.291419260931729</v>
      </c>
      <c r="G882" s="19">
        <v>10.200849296041413</v>
      </c>
    </row>
    <row r="883" spans="2:7" x14ac:dyDescent="0.4">
      <c r="B883" s="28">
        <v>880</v>
      </c>
      <c r="C883" s="26">
        <v>4.850730342018035E-2</v>
      </c>
      <c r="D883" s="42">
        <v>5.8597475108125796E-2</v>
      </c>
      <c r="E883" s="19">
        <v>4.4198185331539117E-2</v>
      </c>
      <c r="F883" s="26">
        <v>10.710477852830614</v>
      </c>
      <c r="G883" s="19">
        <v>8.839637066307823</v>
      </c>
    </row>
    <row r="884" spans="2:7" x14ac:dyDescent="0.4">
      <c r="B884" s="28">
        <v>881</v>
      </c>
      <c r="C884" s="26">
        <v>6.1258903692063951E-2</v>
      </c>
      <c r="D884" s="42">
        <v>4.6750187023687044E-2</v>
      </c>
      <c r="E884" s="19">
        <v>3.388817057192503E-2</v>
      </c>
      <c r="F884" s="26">
        <v>10.800909071575099</v>
      </c>
      <c r="G884" s="19">
        <v>6.7776341143850063</v>
      </c>
    </row>
    <row r="885" spans="2:7" x14ac:dyDescent="0.4">
      <c r="B885" s="28">
        <v>882</v>
      </c>
      <c r="C885" s="26">
        <v>5.7320870634158722E-2</v>
      </c>
      <c r="D885" s="42">
        <v>6.9134116230248371E-2</v>
      </c>
      <c r="E885" s="19">
        <v>6.3552130145166835E-2</v>
      </c>
      <c r="F885" s="26">
        <v>12.64549868644071</v>
      </c>
      <c r="G885" s="19">
        <v>12.710426029033368</v>
      </c>
    </row>
    <row r="886" spans="2:7" x14ac:dyDescent="0.4">
      <c r="B886" s="28">
        <v>883</v>
      </c>
      <c r="C886" s="26">
        <v>5.5864046497243594E-2</v>
      </c>
      <c r="D886" s="42">
        <v>4.1927623418210103E-2</v>
      </c>
      <c r="E886" s="19">
        <v>4.9122789446459654E-2</v>
      </c>
      <c r="F886" s="26">
        <v>9.7791669915453703</v>
      </c>
      <c r="G886" s="19">
        <v>9.8245578892919312</v>
      </c>
    </row>
    <row r="887" spans="2:7" x14ac:dyDescent="0.4">
      <c r="B887" s="28">
        <v>884</v>
      </c>
      <c r="C887" s="26">
        <v>4.2668088779537719E-2</v>
      </c>
      <c r="D887" s="42">
        <v>5.0854796426624937E-2</v>
      </c>
      <c r="E887" s="19">
        <v>4.5241563168112169E-2</v>
      </c>
      <c r="F887" s="26">
        <v>9.3522885206162663</v>
      </c>
      <c r="G887" s="19">
        <v>9.0483126336224338</v>
      </c>
    </row>
    <row r="888" spans="2:7" x14ac:dyDescent="0.4">
      <c r="B888" s="28">
        <v>885</v>
      </c>
      <c r="C888" s="26">
        <v>4.6127294177963497E-2</v>
      </c>
      <c r="D888" s="42">
        <v>3.9843620732654905E-2</v>
      </c>
      <c r="E888" s="19">
        <v>5.8399170066552424E-2</v>
      </c>
      <c r="F888" s="26">
        <v>8.597091491061839</v>
      </c>
      <c r="G888" s="19">
        <v>11.679834013310485</v>
      </c>
    </row>
    <row r="889" spans="2:7" x14ac:dyDescent="0.4">
      <c r="B889" s="28">
        <v>886</v>
      </c>
      <c r="C889" s="26">
        <v>5.0720696749715161E-2</v>
      </c>
      <c r="D889" s="42">
        <v>4.7603839352317483E-2</v>
      </c>
      <c r="E889" s="19">
        <v>5.6678597534189606E-2</v>
      </c>
      <c r="F889" s="26">
        <v>9.8324536102032631</v>
      </c>
      <c r="G889" s="19">
        <v>11.335719506837922</v>
      </c>
    </row>
    <row r="890" spans="2:7" x14ac:dyDescent="0.4">
      <c r="B890" s="28">
        <v>887</v>
      </c>
      <c r="C890" s="26">
        <v>4.8169899306574164E-2</v>
      </c>
      <c r="D890" s="42">
        <v>4.5842851644535824E-2</v>
      </c>
      <c r="E890" s="19">
        <v>2.9866081453512935E-2</v>
      </c>
      <c r="F890" s="26">
        <v>9.401275095111</v>
      </c>
      <c r="G890" s="19">
        <v>5.9732162907025872</v>
      </c>
    </row>
    <row r="891" spans="2:7" x14ac:dyDescent="0.4">
      <c r="B891" s="28">
        <v>888</v>
      </c>
      <c r="C891" s="26">
        <v>5.0800075800662974E-2</v>
      </c>
      <c r="D891" s="42">
        <v>5.9578628313564183E-2</v>
      </c>
      <c r="E891" s="19">
        <v>3.0606233600078515E-2</v>
      </c>
      <c r="F891" s="26">
        <v>11.037870411422716</v>
      </c>
      <c r="G891" s="19">
        <v>6.1212467200157032</v>
      </c>
    </row>
    <row r="892" spans="2:7" x14ac:dyDescent="0.4">
      <c r="B892" s="28">
        <v>889</v>
      </c>
      <c r="C892" s="26">
        <v>4.8910126434080402E-2</v>
      </c>
      <c r="D892" s="42">
        <v>4.7904529765756751E-2</v>
      </c>
      <c r="E892" s="19">
        <v>5.0763057013017671E-2</v>
      </c>
      <c r="F892" s="26">
        <v>9.6814656199837152</v>
      </c>
      <c r="G892" s="19">
        <v>10.152611402603535</v>
      </c>
    </row>
    <row r="893" spans="2:7" x14ac:dyDescent="0.4">
      <c r="B893" s="28">
        <v>890</v>
      </c>
      <c r="C893" s="26">
        <v>4.7568478284391535E-2</v>
      </c>
      <c r="D893" s="42">
        <v>5.7351375227559939E-2</v>
      </c>
      <c r="E893" s="19">
        <v>5.1137069502120922E-2</v>
      </c>
      <c r="F893" s="26">
        <v>10.491985351195147</v>
      </c>
      <c r="G893" s="19">
        <v>10.227413900424184</v>
      </c>
    </row>
    <row r="894" spans="2:7" x14ac:dyDescent="0.4">
      <c r="B894" s="28">
        <v>891</v>
      </c>
      <c r="C894" s="26">
        <v>5.7581268487055699E-2</v>
      </c>
      <c r="D894" s="42">
        <v>5.114378850239841E-2</v>
      </c>
      <c r="E894" s="19">
        <v>5.7011240895403791E-2</v>
      </c>
      <c r="F894" s="26">
        <v>10.87250569894541</v>
      </c>
      <c r="G894" s="19">
        <v>11.402248179080757</v>
      </c>
    </row>
    <row r="895" spans="2:7" x14ac:dyDescent="0.4">
      <c r="B895" s="28">
        <v>892</v>
      </c>
      <c r="C895" s="26">
        <v>5.7992853613519101E-2</v>
      </c>
      <c r="D895" s="42">
        <v>5.6543407521558203E-2</v>
      </c>
      <c r="E895" s="19">
        <v>5.5885581889515611E-2</v>
      </c>
      <c r="F895" s="26">
        <v>11.453626113507731</v>
      </c>
      <c r="G895" s="19">
        <v>11.177116377903122</v>
      </c>
    </row>
    <row r="896" spans="2:7" x14ac:dyDescent="0.4">
      <c r="B896" s="28">
        <v>893</v>
      </c>
      <c r="C896" s="26">
        <v>3.0741382752208276E-2</v>
      </c>
      <c r="D896" s="42">
        <v>3.2611179892274279E-2</v>
      </c>
      <c r="E896" s="19">
        <v>4.3545049058265541E-2</v>
      </c>
      <c r="F896" s="26">
        <v>6.3352562644482555</v>
      </c>
      <c r="G896" s="19">
        <v>8.7090098116531074</v>
      </c>
    </row>
    <row r="897" spans="2:7" x14ac:dyDescent="0.4">
      <c r="B897" s="28">
        <v>894</v>
      </c>
      <c r="C897" s="26">
        <v>6.9290732738328531E-2</v>
      </c>
      <c r="D897" s="42">
        <v>5.6210983537793198E-2</v>
      </c>
      <c r="E897" s="19">
        <v>5.0741360162127921E-2</v>
      </c>
      <c r="F897" s="26">
        <v>12.550171627612173</v>
      </c>
      <c r="G897" s="19">
        <v>10.148272032425584</v>
      </c>
    </row>
    <row r="898" spans="2:7" x14ac:dyDescent="0.4">
      <c r="B898" s="28">
        <v>895</v>
      </c>
      <c r="C898" s="26">
        <v>6.762074283846442E-2</v>
      </c>
      <c r="D898" s="42">
        <v>4.7931825857486232E-2</v>
      </c>
      <c r="E898" s="19">
        <v>3.6264688007807577E-2</v>
      </c>
      <c r="F898" s="26">
        <v>11.555256869595064</v>
      </c>
      <c r="G898" s="19">
        <v>7.2529376015615155</v>
      </c>
    </row>
    <row r="899" spans="2:7" x14ac:dyDescent="0.4">
      <c r="B899" s="28">
        <v>896</v>
      </c>
      <c r="C899" s="26">
        <v>4.5678071509740931E-2</v>
      </c>
      <c r="D899" s="42">
        <v>4.2260477974910629E-2</v>
      </c>
      <c r="E899" s="19">
        <v>4.6378198618605197E-2</v>
      </c>
      <c r="F899" s="26">
        <v>8.7938549484651567</v>
      </c>
      <c r="G899" s="19">
        <v>9.2756397237210386</v>
      </c>
    </row>
    <row r="900" spans="2:7" x14ac:dyDescent="0.4">
      <c r="B900" s="28">
        <v>897</v>
      </c>
      <c r="C900" s="26">
        <v>2.5035951490963122E-2</v>
      </c>
      <c r="D900" s="42">
        <v>4.3573521794099332E-2</v>
      </c>
      <c r="E900" s="19">
        <v>3.4215489333454467E-2</v>
      </c>
      <c r="F900" s="26">
        <v>6.8609473285062448</v>
      </c>
      <c r="G900" s="19">
        <v>6.8430978666908935</v>
      </c>
    </row>
    <row r="901" spans="2:7" x14ac:dyDescent="0.4">
      <c r="B901" s="28">
        <v>898</v>
      </c>
      <c r="C901" s="26">
        <v>3.6260994960009382E-2</v>
      </c>
      <c r="D901" s="42">
        <v>4.6957160041778412E-2</v>
      </c>
      <c r="E901" s="19">
        <v>6.1857280932574421E-2</v>
      </c>
      <c r="F901" s="26">
        <v>8.3218155001787792</v>
      </c>
      <c r="G901" s="19">
        <v>12.371456186514884</v>
      </c>
    </row>
    <row r="902" spans="2:7" x14ac:dyDescent="0.4">
      <c r="B902" s="28">
        <v>899</v>
      </c>
      <c r="C902" s="26">
        <v>4.1549844742306455E-2</v>
      </c>
      <c r="D902" s="42">
        <v>6.6510099302423617E-2</v>
      </c>
      <c r="E902" s="19">
        <v>3.9574243317890945E-2</v>
      </c>
      <c r="F902" s="26">
        <v>10.805994404473008</v>
      </c>
      <c r="G902" s="19">
        <v>7.9148486635781889</v>
      </c>
    </row>
    <row r="903" spans="2:7" x14ac:dyDescent="0.4">
      <c r="B903" s="28">
        <v>900</v>
      </c>
      <c r="C903" s="26">
        <v>5.4423539143698962E-2</v>
      </c>
      <c r="D903" s="42">
        <v>4.0085027639021734E-2</v>
      </c>
      <c r="E903" s="19">
        <v>4.6233744970108306E-2</v>
      </c>
      <c r="F903" s="26">
        <v>9.4508566782720695</v>
      </c>
      <c r="G903" s="19">
        <v>9.2467489940216616</v>
      </c>
    </row>
    <row r="904" spans="2:7" x14ac:dyDescent="0.4">
      <c r="B904" s="28">
        <v>901</v>
      </c>
      <c r="C904" s="26">
        <v>4.5465873060769754E-2</v>
      </c>
      <c r="D904" s="42">
        <v>2.5644504004254699E-2</v>
      </c>
      <c r="E904" s="19">
        <v>6.2973085239969584E-2</v>
      </c>
      <c r="F904" s="26">
        <v>7.1110377065024455</v>
      </c>
      <c r="G904" s="19">
        <v>12.594617047993918</v>
      </c>
    </row>
    <row r="905" spans="2:7" x14ac:dyDescent="0.4">
      <c r="B905" s="28">
        <v>902</v>
      </c>
      <c r="C905" s="26">
        <v>2.6357877734491057E-2</v>
      </c>
      <c r="D905" s="42">
        <v>3.956229132794193E-2</v>
      </c>
      <c r="E905" s="19">
        <v>4.4144297877639176E-2</v>
      </c>
      <c r="F905" s="26">
        <v>6.5920169062432983</v>
      </c>
      <c r="G905" s="19">
        <v>8.8288595755278347</v>
      </c>
    </row>
    <row r="906" spans="2:7" x14ac:dyDescent="0.4">
      <c r="B906" s="28">
        <v>903</v>
      </c>
      <c r="C906" s="26">
        <v>5.4996187904798877E-2</v>
      </c>
      <c r="D906" s="42">
        <v>4.2726108050837097E-2</v>
      </c>
      <c r="E906" s="19">
        <v>3.1196577485286255E-2</v>
      </c>
      <c r="F906" s="26">
        <v>9.7722295955635978</v>
      </c>
      <c r="G906" s="19">
        <v>6.2393154970572509</v>
      </c>
    </row>
    <row r="907" spans="2:7" x14ac:dyDescent="0.4">
      <c r="B907" s="28">
        <v>904</v>
      </c>
      <c r="C907" s="26">
        <v>5.9568207512424573E-2</v>
      </c>
      <c r="D907" s="42">
        <v>5.6955012861496075E-2</v>
      </c>
      <c r="E907" s="19">
        <v>4.0664238519337481E-2</v>
      </c>
      <c r="F907" s="26">
        <v>11.652322037392064</v>
      </c>
      <c r="G907" s="19">
        <v>8.1328477038674958</v>
      </c>
    </row>
    <row r="908" spans="2:7" x14ac:dyDescent="0.4">
      <c r="B908" s="28">
        <v>905</v>
      </c>
      <c r="C908" s="26">
        <v>5.1082633705503207E-2</v>
      </c>
      <c r="D908" s="42">
        <v>3.7444877516886764E-2</v>
      </c>
      <c r="E908" s="19">
        <v>5.359824451236575E-2</v>
      </c>
      <c r="F908" s="26">
        <v>8.8527511222389972</v>
      </c>
      <c r="G908" s="19">
        <v>10.71964890247315</v>
      </c>
    </row>
    <row r="909" spans="2:7" x14ac:dyDescent="0.4">
      <c r="B909" s="28">
        <v>906</v>
      </c>
      <c r="C909" s="26">
        <v>5.9448714446575901E-2</v>
      </c>
      <c r="D909" s="42">
        <v>2.5119606995178005E-2</v>
      </c>
      <c r="E909" s="19">
        <v>6.1460656959097415E-2</v>
      </c>
      <c r="F909" s="26">
        <v>8.4568321441753902</v>
      </c>
      <c r="G909" s="19">
        <v>12.292131391819483</v>
      </c>
    </row>
    <row r="910" spans="2:7" x14ac:dyDescent="0.4">
      <c r="B910" s="28">
        <v>907</v>
      </c>
      <c r="C910" s="26">
        <v>5.2610040429876034E-2</v>
      </c>
      <c r="D910" s="42">
        <v>5.0132527420231311E-2</v>
      </c>
      <c r="E910" s="19">
        <v>5.3801118472570457E-2</v>
      </c>
      <c r="F910" s="26">
        <v>10.274256785010735</v>
      </c>
      <c r="G910" s="19">
        <v>10.760223694514091</v>
      </c>
    </row>
    <row r="911" spans="2:7" x14ac:dyDescent="0.4">
      <c r="B911" s="28">
        <v>908</v>
      </c>
      <c r="C911" s="26">
        <v>3.5528103107072585E-2</v>
      </c>
      <c r="D911" s="42">
        <v>3.9880157621763487E-2</v>
      </c>
      <c r="E911" s="19">
        <v>4.0707351007628928E-2</v>
      </c>
      <c r="F911" s="26">
        <v>7.5408260728836076</v>
      </c>
      <c r="G911" s="19">
        <v>8.1414702015257863</v>
      </c>
    </row>
    <row r="912" spans="2:7" x14ac:dyDescent="0.4">
      <c r="B912" s="28">
        <v>909</v>
      </c>
      <c r="C912" s="26">
        <v>5.6323391432359086E-2</v>
      </c>
      <c r="D912" s="42">
        <v>3.2563749362610944E-2</v>
      </c>
      <c r="E912" s="19">
        <v>5.1231831207617304E-2</v>
      </c>
      <c r="F912" s="26">
        <v>8.888714079497003</v>
      </c>
      <c r="G912" s="19">
        <v>10.246366241523461</v>
      </c>
    </row>
    <row r="913" spans="2:7" x14ac:dyDescent="0.4">
      <c r="B913" s="28">
        <v>910</v>
      </c>
      <c r="C913" s="26">
        <v>4.9021753943520742E-2</v>
      </c>
      <c r="D913" s="42">
        <v>3.6582270819353731E-2</v>
      </c>
      <c r="E913" s="19">
        <v>6.7438993435448666E-2</v>
      </c>
      <c r="F913" s="26">
        <v>8.5604024762874467</v>
      </c>
      <c r="G913" s="19">
        <v>13.487798687089732</v>
      </c>
    </row>
    <row r="914" spans="2:7" x14ac:dyDescent="0.4">
      <c r="B914" s="28">
        <v>911</v>
      </c>
      <c r="C914" s="26">
        <v>4.4762548852612175E-2</v>
      </c>
      <c r="D914" s="42">
        <v>4.8198088305921885E-2</v>
      </c>
      <c r="E914" s="19">
        <v>2.4579899332472611E-2</v>
      </c>
      <c r="F914" s="26">
        <v>9.296063715853407</v>
      </c>
      <c r="G914" s="19">
        <v>4.9159798664945225</v>
      </c>
    </row>
    <row r="915" spans="2:7" x14ac:dyDescent="0.4">
      <c r="B915" s="28">
        <v>912</v>
      </c>
      <c r="C915" s="26">
        <v>6.2852376393690151E-2</v>
      </c>
      <c r="D915" s="42">
        <v>5.2507760351168206E-2</v>
      </c>
      <c r="E915" s="19">
        <v>4.0648443287929464E-2</v>
      </c>
      <c r="F915" s="26">
        <v>11.536013674485837</v>
      </c>
      <c r="G915" s="19">
        <v>8.1296886575858931</v>
      </c>
    </row>
    <row r="916" spans="2:7" x14ac:dyDescent="0.4">
      <c r="B916" s="28">
        <v>913</v>
      </c>
      <c r="C916" s="26">
        <v>5.8578733152137991E-2</v>
      </c>
      <c r="D916" s="42">
        <v>6.820069299428469E-2</v>
      </c>
      <c r="E916" s="19">
        <v>3.6784431344812449E-2</v>
      </c>
      <c r="F916" s="26">
        <v>12.677942614642268</v>
      </c>
      <c r="G916" s="19">
        <v>7.3568862689624899</v>
      </c>
    </row>
    <row r="917" spans="2:7" x14ac:dyDescent="0.4">
      <c r="B917" s="28">
        <v>914</v>
      </c>
      <c r="C917" s="26">
        <v>5.0131534318558837E-2</v>
      </c>
      <c r="D917" s="42">
        <v>5.3195920003381074E-2</v>
      </c>
      <c r="E917" s="19">
        <v>4.1070086723058764E-2</v>
      </c>
      <c r="F917" s="26">
        <v>10.332745432193992</v>
      </c>
      <c r="G917" s="19">
        <v>8.2140173446117526</v>
      </c>
    </row>
    <row r="918" spans="2:7" x14ac:dyDescent="0.4">
      <c r="B918" s="28">
        <v>915</v>
      </c>
      <c r="C918" s="26">
        <v>6.6283113125214094E-2</v>
      </c>
      <c r="D918" s="42">
        <v>5.7534016791701746E-2</v>
      </c>
      <c r="E918" s="19">
        <v>4.7975943088314592E-2</v>
      </c>
      <c r="F918" s="26">
        <v>12.381712991691584</v>
      </c>
      <c r="G918" s="19">
        <v>9.5951886176629184</v>
      </c>
    </row>
    <row r="919" spans="2:7" x14ac:dyDescent="0.4">
      <c r="B919" s="28">
        <v>916</v>
      </c>
      <c r="C919" s="26">
        <v>4.9361420180857374E-2</v>
      </c>
      <c r="D919" s="42">
        <v>3.5999961252424752E-2</v>
      </c>
      <c r="E919" s="19">
        <v>3.4184746507575248E-2</v>
      </c>
      <c r="F919" s="26">
        <v>8.5361381433282126</v>
      </c>
      <c r="G919" s="19">
        <v>6.83694930151505</v>
      </c>
    </row>
    <row r="920" spans="2:7" x14ac:dyDescent="0.4">
      <c r="B920" s="28">
        <v>917</v>
      </c>
      <c r="C920" s="26">
        <v>1.9375367671975518E-2</v>
      </c>
      <c r="D920" s="42">
        <v>5.8861123512676729E-2</v>
      </c>
      <c r="E920" s="19">
        <v>5.0219126878625925E-2</v>
      </c>
      <c r="F920" s="26">
        <v>7.8236491184652248</v>
      </c>
      <c r="G920" s="19">
        <v>10.043825375725184</v>
      </c>
    </row>
    <row r="921" spans="2:7" x14ac:dyDescent="0.4">
      <c r="B921" s="28">
        <v>918</v>
      </c>
      <c r="C921" s="26">
        <v>7.2199820462430578E-2</v>
      </c>
      <c r="D921" s="42">
        <v>3.9432637480205812E-2</v>
      </c>
      <c r="E921" s="19">
        <v>4.4909492929840741E-2</v>
      </c>
      <c r="F921" s="26">
        <v>11.16324579426364</v>
      </c>
      <c r="G921" s="19">
        <v>8.9818985859681479</v>
      </c>
    </row>
    <row r="922" spans="2:7" x14ac:dyDescent="0.4">
      <c r="B922" s="28">
        <v>919</v>
      </c>
      <c r="C922" s="26">
        <v>4.767314007414316E-2</v>
      </c>
      <c r="D922" s="42">
        <v>7.424039106597867E-2</v>
      </c>
      <c r="E922" s="19">
        <v>5.193660591846215E-2</v>
      </c>
      <c r="F922" s="26">
        <v>12.191353114012184</v>
      </c>
      <c r="G922" s="19">
        <v>10.38732118369243</v>
      </c>
    </row>
    <row r="923" spans="2:7" x14ac:dyDescent="0.4">
      <c r="B923" s="28">
        <v>920</v>
      </c>
      <c r="C923" s="26">
        <v>6.5341420715788079E-2</v>
      </c>
      <c r="D923" s="42">
        <v>3.5383346844879454E-2</v>
      </c>
      <c r="E923" s="19">
        <v>5.3308109861254373E-2</v>
      </c>
      <c r="F923" s="26">
        <v>10.072476756066752</v>
      </c>
      <c r="G923" s="19">
        <v>10.661621972250874</v>
      </c>
    </row>
    <row r="924" spans="2:7" x14ac:dyDescent="0.4">
      <c r="B924" s="28">
        <v>921</v>
      </c>
      <c r="C924" s="26">
        <v>4.6289315999585072E-2</v>
      </c>
      <c r="D924" s="42">
        <v>5.6841864414066148E-2</v>
      </c>
      <c r="E924" s="19">
        <v>5.2430588747673659E-2</v>
      </c>
      <c r="F924" s="26">
        <v>10.313118041365122</v>
      </c>
      <c r="G924" s="19">
        <v>10.486117749534731</v>
      </c>
    </row>
    <row r="925" spans="2:7" x14ac:dyDescent="0.4">
      <c r="B925" s="28">
        <v>922</v>
      </c>
      <c r="C925" s="26">
        <v>5.2861953322723775E-2</v>
      </c>
      <c r="D925" s="42">
        <v>4.6618687421679288E-2</v>
      </c>
      <c r="E925" s="19">
        <v>5.44503489559632E-2</v>
      </c>
      <c r="F925" s="26">
        <v>9.9480640744403068</v>
      </c>
      <c r="G925" s="19">
        <v>10.890069791192641</v>
      </c>
    </row>
    <row r="926" spans="2:7" x14ac:dyDescent="0.4">
      <c r="B926" s="28">
        <v>923</v>
      </c>
      <c r="C926" s="26">
        <v>5.2125581637314483E-2</v>
      </c>
      <c r="D926" s="42">
        <v>4.7539687036244997E-2</v>
      </c>
      <c r="E926" s="19">
        <v>5.0100889457515514E-2</v>
      </c>
      <c r="F926" s="26">
        <v>9.9665268673559488</v>
      </c>
      <c r="G926" s="19">
        <v>10.020177891503103</v>
      </c>
    </row>
    <row r="927" spans="2:7" x14ac:dyDescent="0.4">
      <c r="B927" s="28">
        <v>924</v>
      </c>
      <c r="C927" s="26">
        <v>5.0769797602379201E-2</v>
      </c>
      <c r="D927" s="42">
        <v>6.5135527132575768E-2</v>
      </c>
      <c r="E927" s="19">
        <v>3.7333671599822878E-2</v>
      </c>
      <c r="F927" s="26">
        <v>11.590532473495497</v>
      </c>
      <c r="G927" s="19">
        <v>7.4667343199645755</v>
      </c>
    </row>
    <row r="928" spans="2:7" x14ac:dyDescent="0.4">
      <c r="B928" s="28">
        <v>925</v>
      </c>
      <c r="C928" s="26">
        <v>6.9528448296389614E-2</v>
      </c>
      <c r="D928" s="42">
        <v>5.2542935469684068E-2</v>
      </c>
      <c r="E928" s="19">
        <v>2.7146871924518565E-2</v>
      </c>
      <c r="F928" s="26">
        <v>12.207138376607368</v>
      </c>
      <c r="G928" s="19">
        <v>5.4293743849037135</v>
      </c>
    </row>
    <row r="929" spans="2:7" x14ac:dyDescent="0.4">
      <c r="B929" s="28">
        <v>926</v>
      </c>
      <c r="C929" s="26">
        <v>4.603266600571633E-2</v>
      </c>
      <c r="D929" s="42">
        <v>4.836298012476415E-2</v>
      </c>
      <c r="E929" s="19">
        <v>3.5401508597593896E-2</v>
      </c>
      <c r="F929" s="26">
        <v>9.4395646130480486</v>
      </c>
      <c r="G929" s="19">
        <v>7.0803017195187792</v>
      </c>
    </row>
    <row r="930" spans="2:7" x14ac:dyDescent="0.4">
      <c r="B930" s="28">
        <v>927</v>
      </c>
      <c r="C930" s="26">
        <v>3.164482835681455E-2</v>
      </c>
      <c r="D930" s="42">
        <v>4.8415278512873076E-2</v>
      </c>
      <c r="E930" s="19">
        <v>4.8340960780396729E-2</v>
      </c>
      <c r="F930" s="26">
        <v>8.0060106869687626</v>
      </c>
      <c r="G930" s="19">
        <v>9.6681921560793462</v>
      </c>
    </row>
    <row r="931" spans="2:7" x14ac:dyDescent="0.4">
      <c r="B931" s="28">
        <v>928</v>
      </c>
      <c r="C931" s="26">
        <v>5.8529510700897833E-2</v>
      </c>
      <c r="D931" s="42">
        <v>4.8788712293054877E-2</v>
      </c>
      <c r="E931" s="19">
        <v>6.3648694702939532E-2</v>
      </c>
      <c r="F931" s="26">
        <v>10.731822299395271</v>
      </c>
      <c r="G931" s="19">
        <v>12.729738940587906</v>
      </c>
    </row>
    <row r="932" spans="2:7" x14ac:dyDescent="0.4">
      <c r="B932" s="28">
        <v>929</v>
      </c>
      <c r="C932" s="26">
        <v>3.7177465790938759E-2</v>
      </c>
      <c r="D932" s="42">
        <v>3.9058307674947487E-2</v>
      </c>
      <c r="E932" s="19">
        <v>3.5342857269149902E-2</v>
      </c>
      <c r="F932" s="26">
        <v>7.6235773465886245</v>
      </c>
      <c r="G932" s="19">
        <v>7.0685714538299802</v>
      </c>
    </row>
    <row r="933" spans="2:7" x14ac:dyDescent="0.4">
      <c r="B933" s="28">
        <v>930</v>
      </c>
      <c r="C933" s="26">
        <v>4.7154291104280349E-2</v>
      </c>
      <c r="D933" s="42">
        <v>4.6732982758089119E-2</v>
      </c>
      <c r="E933" s="19">
        <v>6.9250920534723315E-2</v>
      </c>
      <c r="F933" s="26">
        <v>9.3887273862369476</v>
      </c>
      <c r="G933" s="19">
        <v>13.850184106944663</v>
      </c>
    </row>
    <row r="934" spans="2:7" x14ac:dyDescent="0.4">
      <c r="B934" s="28">
        <v>931</v>
      </c>
      <c r="C934" s="26">
        <v>5.9279017868988787E-2</v>
      </c>
      <c r="D934" s="42">
        <v>4.8239672088724844E-2</v>
      </c>
      <c r="E934" s="19">
        <v>5.7845860922931883E-2</v>
      </c>
      <c r="F934" s="26">
        <v>10.751868995771364</v>
      </c>
      <c r="G934" s="19">
        <v>11.569172184586376</v>
      </c>
    </row>
    <row r="935" spans="2:7" x14ac:dyDescent="0.4">
      <c r="B935" s="28">
        <v>932</v>
      </c>
      <c r="C935" s="26">
        <v>3.94395695498082E-2</v>
      </c>
      <c r="D935" s="42">
        <v>3.1785443202578464E-2</v>
      </c>
      <c r="E935" s="19">
        <v>4.1828169393554278E-2</v>
      </c>
      <c r="F935" s="26">
        <v>7.1225012752386663</v>
      </c>
      <c r="G935" s="19">
        <v>8.365633878710856</v>
      </c>
    </row>
    <row r="936" spans="2:7" x14ac:dyDescent="0.4">
      <c r="B936" s="28">
        <v>933</v>
      </c>
      <c r="C936" s="26">
        <v>3.8098305894253115E-2</v>
      </c>
      <c r="D936" s="42">
        <v>6.3293426671780978E-2</v>
      </c>
      <c r="E936" s="19">
        <v>4.0508294779409593E-2</v>
      </c>
      <c r="F936" s="26">
        <v>10.13917325660341</v>
      </c>
      <c r="G936" s="19">
        <v>8.1016589558819181</v>
      </c>
    </row>
    <row r="937" spans="2:7" x14ac:dyDescent="0.4">
      <c r="B937" s="28">
        <v>934</v>
      </c>
      <c r="C937" s="26">
        <v>4.8123838129264691E-2</v>
      </c>
      <c r="D937" s="42">
        <v>6.77583933666355E-2</v>
      </c>
      <c r="E937" s="19">
        <v>5.3282505210419225E-2</v>
      </c>
      <c r="F937" s="26">
        <v>11.588223149590018</v>
      </c>
      <c r="G937" s="19">
        <v>10.656501042083844</v>
      </c>
    </row>
    <row r="938" spans="2:7" x14ac:dyDescent="0.4">
      <c r="B938" s="28">
        <v>935</v>
      </c>
      <c r="C938" s="26">
        <v>5.1665986930408074E-2</v>
      </c>
      <c r="D938" s="42">
        <v>5.763997583153084E-2</v>
      </c>
      <c r="E938" s="19">
        <v>5.0419160061582216E-2</v>
      </c>
      <c r="F938" s="26">
        <v>10.930596276193892</v>
      </c>
      <c r="G938" s="19">
        <v>10.083832012316444</v>
      </c>
    </row>
    <row r="939" spans="2:7" x14ac:dyDescent="0.4">
      <c r="B939" s="28">
        <v>936</v>
      </c>
      <c r="C939" s="26">
        <v>5.8772082795815653E-2</v>
      </c>
      <c r="D939" s="42">
        <v>5.3110202333704892E-2</v>
      </c>
      <c r="E939" s="19">
        <v>6.0774935074117957E-2</v>
      </c>
      <c r="F939" s="26">
        <v>11.188228512952055</v>
      </c>
      <c r="G939" s="19">
        <v>12.154987014823591</v>
      </c>
    </row>
    <row r="940" spans="2:7" x14ac:dyDescent="0.4">
      <c r="B940" s="28">
        <v>937</v>
      </c>
      <c r="C940" s="26">
        <v>6.4446183493022918E-2</v>
      </c>
      <c r="D940" s="42">
        <v>4.3930477483586493E-2</v>
      </c>
      <c r="E940" s="19">
        <v>6.1989722152057218E-2</v>
      </c>
      <c r="F940" s="26">
        <v>10.837666097660941</v>
      </c>
      <c r="G940" s="19">
        <v>12.397944430411444</v>
      </c>
    </row>
    <row r="941" spans="2:7" x14ac:dyDescent="0.4">
      <c r="B941" s="28">
        <v>938</v>
      </c>
      <c r="C941" s="26">
        <v>6.5046213861043714E-2</v>
      </c>
      <c r="D941" s="42">
        <v>5.7303143454689238E-2</v>
      </c>
      <c r="E941" s="19">
        <v>5.4719161788351046E-2</v>
      </c>
      <c r="F941" s="26">
        <v>12.234935731573295</v>
      </c>
      <c r="G941" s="19">
        <v>10.943832357670209</v>
      </c>
    </row>
    <row r="942" spans="2:7" x14ac:dyDescent="0.4">
      <c r="B942" s="28">
        <v>939</v>
      </c>
      <c r="C942" s="26">
        <v>5.3484869773757347E-2</v>
      </c>
      <c r="D942" s="42">
        <v>4.5196529319491502E-2</v>
      </c>
      <c r="E942" s="19">
        <v>4.6933414097150197E-2</v>
      </c>
      <c r="F942" s="26">
        <v>9.8681399093248849</v>
      </c>
      <c r="G942" s="19">
        <v>9.3866828194300389</v>
      </c>
    </row>
    <row r="943" spans="2:7" x14ac:dyDescent="0.4">
      <c r="B943" s="28">
        <v>940</v>
      </c>
      <c r="C943" s="26">
        <v>3.4441419814023641E-2</v>
      </c>
      <c r="D943" s="42">
        <v>5.047456919629742E-2</v>
      </c>
      <c r="E943" s="19">
        <v>5.0163262803466287E-2</v>
      </c>
      <c r="F943" s="26">
        <v>8.4915989010321056</v>
      </c>
      <c r="G943" s="19">
        <v>10.032652560693258</v>
      </c>
    </row>
    <row r="944" spans="2:7" x14ac:dyDescent="0.4">
      <c r="B944" s="28">
        <v>941</v>
      </c>
      <c r="C944" s="26">
        <v>5.7455854034580429E-2</v>
      </c>
      <c r="D944" s="42">
        <v>3.1030648820998229E-2</v>
      </c>
      <c r="E944" s="19">
        <v>5.8521240572501569E-2</v>
      </c>
      <c r="F944" s="26">
        <v>8.8486502855578664</v>
      </c>
      <c r="G944" s="19">
        <v>11.704248114500313</v>
      </c>
    </row>
    <row r="945" spans="2:7" x14ac:dyDescent="0.4">
      <c r="B945" s="28">
        <v>942</v>
      </c>
      <c r="C945" s="26">
        <v>3.3994545381202709E-2</v>
      </c>
      <c r="D945" s="42">
        <v>4.9169337860715784E-2</v>
      </c>
      <c r="E945" s="19">
        <v>5.3900509280877432E-2</v>
      </c>
      <c r="F945" s="26">
        <v>8.3163883241918501</v>
      </c>
      <c r="G945" s="19">
        <v>10.780101856175486</v>
      </c>
    </row>
    <row r="946" spans="2:7" x14ac:dyDescent="0.4">
      <c r="B946" s="28">
        <v>943</v>
      </c>
      <c r="C946" s="26">
        <v>5.5137826556081626E-2</v>
      </c>
      <c r="D946" s="42">
        <v>5.2837392666827049E-2</v>
      </c>
      <c r="E946" s="19">
        <v>5.8611504682900398E-2</v>
      </c>
      <c r="F946" s="26">
        <v>10.797521922290867</v>
      </c>
      <c r="G946" s="19">
        <v>11.72230093658008</v>
      </c>
    </row>
    <row r="947" spans="2:7" x14ac:dyDescent="0.4">
      <c r="B947" s="28">
        <v>944</v>
      </c>
      <c r="C947" s="26">
        <v>5.5913930543859423E-2</v>
      </c>
      <c r="D947" s="42">
        <v>4.6260785307624848E-2</v>
      </c>
      <c r="E947" s="19">
        <v>4.5004349584034764E-2</v>
      </c>
      <c r="F947" s="26">
        <v>10.217471585148427</v>
      </c>
      <c r="G947" s="19">
        <v>9.0008699168069519</v>
      </c>
    </row>
    <row r="948" spans="2:7" x14ac:dyDescent="0.4">
      <c r="B948" s="28">
        <v>945</v>
      </c>
      <c r="C948" s="26">
        <v>4.7617248296451274E-2</v>
      </c>
      <c r="D948" s="42">
        <v>4.7585706064721844E-2</v>
      </c>
      <c r="E948" s="19">
        <v>3.8843915049431951E-2</v>
      </c>
      <c r="F948" s="26">
        <v>9.520295436117312</v>
      </c>
      <c r="G948" s="19">
        <v>7.7687830098863904</v>
      </c>
    </row>
    <row r="949" spans="2:7" x14ac:dyDescent="0.4">
      <c r="B949" s="28">
        <v>946</v>
      </c>
      <c r="C949" s="26">
        <v>3.7002736793632113E-2</v>
      </c>
      <c r="D949" s="42">
        <v>2.6647067525542027E-2</v>
      </c>
      <c r="E949" s="19">
        <v>7.0885303669956656E-2</v>
      </c>
      <c r="F949" s="26">
        <v>6.3649804319174139</v>
      </c>
      <c r="G949" s="19">
        <v>14.177060733991331</v>
      </c>
    </row>
    <row r="950" spans="2:7" x14ac:dyDescent="0.4">
      <c r="B950" s="28">
        <v>947</v>
      </c>
      <c r="C950" s="26">
        <v>6.2614875580879178E-2</v>
      </c>
      <c r="D950" s="42">
        <v>4.8743205316080514E-2</v>
      </c>
      <c r="E950" s="19">
        <v>6.5988973075173013E-2</v>
      </c>
      <c r="F950" s="26">
        <v>11.135808089695971</v>
      </c>
      <c r="G950" s="19">
        <v>13.197794615034603</v>
      </c>
    </row>
    <row r="951" spans="2:7" x14ac:dyDescent="0.4">
      <c r="B951" s="28">
        <v>948</v>
      </c>
      <c r="C951" s="26">
        <v>4.8938614622468221E-2</v>
      </c>
      <c r="D951" s="42">
        <v>6.3641552129592244E-2</v>
      </c>
      <c r="E951" s="19">
        <v>6.4440979358571571E-2</v>
      </c>
      <c r="F951" s="26">
        <v>11.258016675206047</v>
      </c>
      <c r="G951" s="19">
        <v>12.888195871714315</v>
      </c>
    </row>
    <row r="952" spans="2:7" x14ac:dyDescent="0.4">
      <c r="B952" s="28">
        <v>949</v>
      </c>
      <c r="C952" s="26">
        <v>5.6685728462033104E-2</v>
      </c>
      <c r="D952" s="42">
        <v>5.1578825440570394E-2</v>
      </c>
      <c r="E952" s="19">
        <v>5.9903004471781381E-2</v>
      </c>
      <c r="F952" s="26">
        <v>10.82645539026035</v>
      </c>
      <c r="G952" s="19">
        <v>11.980600894356277</v>
      </c>
    </row>
    <row r="953" spans="2:7" x14ac:dyDescent="0.4">
      <c r="B953" s="28">
        <v>950</v>
      </c>
      <c r="C953" s="26">
        <v>4.1207842154779233E-2</v>
      </c>
      <c r="D953" s="42">
        <v>6.1561806675401495E-2</v>
      </c>
      <c r="E953" s="19">
        <v>4.5535734566953957E-2</v>
      </c>
      <c r="F953" s="26">
        <v>10.276964883018072</v>
      </c>
      <c r="G953" s="19">
        <v>9.1071469133907907</v>
      </c>
    </row>
    <row r="954" spans="2:7" x14ac:dyDescent="0.4">
      <c r="B954" s="28">
        <v>951</v>
      </c>
      <c r="C954" s="26">
        <v>5.1602281657739016E-2</v>
      </c>
      <c r="D954" s="42">
        <v>5.7189305756397649E-2</v>
      </c>
      <c r="E954" s="19">
        <v>5.7247235664943323E-2</v>
      </c>
      <c r="F954" s="26">
        <v>10.879158741413665</v>
      </c>
      <c r="G954" s="19">
        <v>11.449447132988665</v>
      </c>
    </row>
    <row r="955" spans="2:7" x14ac:dyDescent="0.4">
      <c r="B955" s="28">
        <v>952</v>
      </c>
      <c r="C955" s="26">
        <v>2.7985918555434315E-2</v>
      </c>
      <c r="D955" s="42">
        <v>5.7440494631583364E-2</v>
      </c>
      <c r="E955" s="19">
        <v>5.0939045421911515E-2</v>
      </c>
      <c r="F955" s="26">
        <v>8.5426413187017687</v>
      </c>
      <c r="G955" s="19">
        <v>10.187809084382303</v>
      </c>
    </row>
    <row r="956" spans="2:7" x14ac:dyDescent="0.4">
      <c r="B956" s="28">
        <v>953</v>
      </c>
      <c r="C956" s="26">
        <v>5.6519837017257393E-2</v>
      </c>
      <c r="D956" s="42">
        <v>4.680017152217842E-2</v>
      </c>
      <c r="E956" s="19">
        <v>4.6341861859073921E-2</v>
      </c>
      <c r="F956" s="26">
        <v>10.332000853943581</v>
      </c>
      <c r="G956" s="19">
        <v>9.2683723718147846</v>
      </c>
    </row>
    <row r="957" spans="2:7" x14ac:dyDescent="0.4">
      <c r="B957" s="28">
        <v>954</v>
      </c>
      <c r="C957" s="26">
        <v>4.8237641183431747E-2</v>
      </c>
      <c r="D957" s="42">
        <v>4.3371325111796061E-2</v>
      </c>
      <c r="E957" s="19">
        <v>3.1748317069891813E-2</v>
      </c>
      <c r="F957" s="26">
        <v>9.1608966295227816</v>
      </c>
      <c r="G957" s="19">
        <v>6.3496634139783623</v>
      </c>
    </row>
    <row r="958" spans="2:7" x14ac:dyDescent="0.4">
      <c r="B958" s="28">
        <v>955</v>
      </c>
      <c r="C958" s="26">
        <v>6.3365526820402918E-2</v>
      </c>
      <c r="D958" s="42">
        <v>5.146383065055999E-2</v>
      </c>
      <c r="E958" s="19">
        <v>5.1725577662554832E-2</v>
      </c>
      <c r="F958" s="26">
        <v>11.482935747096292</v>
      </c>
      <c r="G958" s="19">
        <v>10.345115532510967</v>
      </c>
    </row>
    <row r="959" spans="2:7" x14ac:dyDescent="0.4">
      <c r="B959" s="28">
        <v>956</v>
      </c>
      <c r="C959" s="26">
        <v>4.9340571826184482E-2</v>
      </c>
      <c r="D959" s="42">
        <v>4.8901930508295409E-2</v>
      </c>
      <c r="E959" s="19">
        <v>5.4663994484829226E-2</v>
      </c>
      <c r="F959" s="26">
        <v>9.8242502334479891</v>
      </c>
      <c r="G959" s="19">
        <v>10.932798896965846</v>
      </c>
    </row>
    <row r="960" spans="2:7" x14ac:dyDescent="0.4">
      <c r="B960" s="28">
        <v>957</v>
      </c>
      <c r="C960" s="26">
        <v>4.0097262528342156E-2</v>
      </c>
      <c r="D960" s="42">
        <v>5.5137595252790911E-2</v>
      </c>
      <c r="E960" s="19">
        <v>5.4869144491685104E-2</v>
      </c>
      <c r="F960" s="26">
        <v>9.5234857781133062</v>
      </c>
      <c r="G960" s="19">
        <v>10.97382889833702</v>
      </c>
    </row>
    <row r="961" spans="2:7" x14ac:dyDescent="0.4">
      <c r="B961" s="28">
        <v>958</v>
      </c>
      <c r="C961" s="26">
        <v>5.3546376182317841E-2</v>
      </c>
      <c r="D961" s="42">
        <v>3.3366486777915483E-2</v>
      </c>
      <c r="E961" s="19">
        <v>6.5836313839320787E-2</v>
      </c>
      <c r="F961" s="26">
        <v>8.6912862960233319</v>
      </c>
      <c r="G961" s="19">
        <v>13.167262767864157</v>
      </c>
    </row>
    <row r="962" spans="2:7" x14ac:dyDescent="0.4">
      <c r="B962" s="28">
        <v>959</v>
      </c>
      <c r="C962" s="26">
        <v>4.7191421397659271E-2</v>
      </c>
      <c r="D962" s="42">
        <v>4.4770391296610007E-2</v>
      </c>
      <c r="E962" s="19">
        <v>5.6824683600881984E-2</v>
      </c>
      <c r="F962" s="26">
        <v>9.196181269426928</v>
      </c>
      <c r="G962" s="19">
        <v>11.364936720176397</v>
      </c>
    </row>
    <row r="963" spans="2:7" x14ac:dyDescent="0.4">
      <c r="B963" s="28">
        <v>960</v>
      </c>
      <c r="C963" s="26">
        <v>5.4395404062454057E-2</v>
      </c>
      <c r="D963" s="42">
        <v>4.1208916560858823E-2</v>
      </c>
      <c r="E963" s="19">
        <v>2.5386139629235648E-2</v>
      </c>
      <c r="F963" s="26">
        <v>9.5604320623312873</v>
      </c>
      <c r="G963" s="19">
        <v>5.0772279258471293</v>
      </c>
    </row>
    <row r="964" spans="2:7" x14ac:dyDescent="0.4">
      <c r="B964" s="28">
        <v>961</v>
      </c>
      <c r="C964" s="26">
        <v>5.8844183688193163E-2</v>
      </c>
      <c r="D964" s="42">
        <v>6.2370311686244961E-2</v>
      </c>
      <c r="E964" s="19">
        <v>5.4301556021325234E-2</v>
      </c>
      <c r="F964" s="26">
        <v>12.121449537443812</v>
      </c>
      <c r="G964" s="19">
        <v>10.860311204265047</v>
      </c>
    </row>
    <row r="965" spans="2:7" x14ac:dyDescent="0.4">
      <c r="B965" s="28">
        <v>962</v>
      </c>
      <c r="C965" s="26">
        <v>4.375134751223668E-2</v>
      </c>
      <c r="D965" s="42">
        <v>3.920718234081623E-2</v>
      </c>
      <c r="E965" s="19">
        <v>3.9921548081484237E-2</v>
      </c>
      <c r="F965" s="26">
        <v>8.2958529853052916</v>
      </c>
      <c r="G965" s="19">
        <v>7.9843096162968479</v>
      </c>
    </row>
    <row r="966" spans="2:7" x14ac:dyDescent="0.4">
      <c r="B966" s="28">
        <v>963</v>
      </c>
      <c r="C966" s="26">
        <v>5.6932994529522662E-2</v>
      </c>
      <c r="D966" s="42">
        <v>4.5042079468312644E-2</v>
      </c>
      <c r="E966" s="19">
        <v>5.9606946716669225E-2</v>
      </c>
      <c r="F966" s="26">
        <v>10.197507399783531</v>
      </c>
      <c r="G966" s="19">
        <v>11.921389343333844</v>
      </c>
    </row>
    <row r="967" spans="2:7" x14ac:dyDescent="0.4">
      <c r="B967" s="28">
        <v>964</v>
      </c>
      <c r="C967" s="26">
        <v>5.1262870726527569E-2</v>
      </c>
      <c r="D967" s="42">
        <v>3.3169592889664715E-2</v>
      </c>
      <c r="E967" s="19">
        <v>6.8891108059070866E-2</v>
      </c>
      <c r="F967" s="26">
        <v>8.443246361619229</v>
      </c>
      <c r="G967" s="19">
        <v>13.778221611814173</v>
      </c>
    </row>
    <row r="968" spans="2:7" x14ac:dyDescent="0.4">
      <c r="B968" s="28">
        <v>965</v>
      </c>
      <c r="C968" s="26">
        <v>4.454608426531162E-2</v>
      </c>
      <c r="D968" s="42">
        <v>4.5079577546681161E-2</v>
      </c>
      <c r="E968" s="19">
        <v>5.9990266181792193E-2</v>
      </c>
      <c r="F968" s="26">
        <v>8.9625661811992785</v>
      </c>
      <c r="G968" s="19">
        <v>11.998053236358439</v>
      </c>
    </row>
    <row r="969" spans="2:7" x14ac:dyDescent="0.4">
      <c r="B969" s="28">
        <v>966</v>
      </c>
      <c r="C969" s="26">
        <v>4.989092110143338E-2</v>
      </c>
      <c r="D969" s="42">
        <v>4.7689174877886022E-2</v>
      </c>
      <c r="E969" s="19">
        <v>5.2174972945109151E-2</v>
      </c>
      <c r="F969" s="26">
        <v>9.7580095979319417</v>
      </c>
      <c r="G969" s="19">
        <v>10.43499458902183</v>
      </c>
    </row>
    <row r="970" spans="2:7" x14ac:dyDescent="0.4">
      <c r="B970" s="28">
        <v>967</v>
      </c>
      <c r="C970" s="26">
        <v>6.7419361392816513E-2</v>
      </c>
      <c r="D970" s="42">
        <v>5.8942753255489908E-2</v>
      </c>
      <c r="E970" s="19">
        <v>5.2776529908997297E-2</v>
      </c>
      <c r="F970" s="26">
        <v>12.636211464830641</v>
      </c>
      <c r="G970" s="19">
        <v>10.55530598179946</v>
      </c>
    </row>
    <row r="971" spans="2:7" x14ac:dyDescent="0.4">
      <c r="B971" s="28">
        <v>968</v>
      </c>
      <c r="C971" s="26">
        <v>3.2945619328141412E-2</v>
      </c>
      <c r="D971" s="42">
        <v>3.5705254523670134E-2</v>
      </c>
      <c r="E971" s="19">
        <v>5.0567920235103508E-2</v>
      </c>
      <c r="F971" s="26">
        <v>6.8650873851811554</v>
      </c>
      <c r="G971" s="19">
        <v>10.113584047020701</v>
      </c>
    </row>
    <row r="972" spans="2:7" x14ac:dyDescent="0.4">
      <c r="B972" s="28">
        <v>969</v>
      </c>
      <c r="C972" s="26">
        <v>4.667412854316369E-2</v>
      </c>
      <c r="D972" s="42">
        <v>4.5106851960612537E-2</v>
      </c>
      <c r="E972" s="19">
        <v>6.5214308834824666E-2</v>
      </c>
      <c r="F972" s="26">
        <v>9.1780980503776242</v>
      </c>
      <c r="G972" s="19">
        <v>13.042861766964933</v>
      </c>
    </row>
    <row r="973" spans="2:7" x14ac:dyDescent="0.4">
      <c r="B973" s="28">
        <v>970</v>
      </c>
      <c r="C973" s="26">
        <v>5.8398316565697564E-2</v>
      </c>
      <c r="D973" s="42">
        <v>3.4502763007375058E-2</v>
      </c>
      <c r="E973" s="19">
        <v>6.6250409366136132E-2</v>
      </c>
      <c r="F973" s="26">
        <v>9.2901079573072618</v>
      </c>
      <c r="G973" s="19">
        <v>13.250081873227227</v>
      </c>
    </row>
    <row r="974" spans="2:7" x14ac:dyDescent="0.4">
      <c r="B974" s="28">
        <v>971</v>
      </c>
      <c r="C974" s="26">
        <v>5.9714784885262266E-2</v>
      </c>
      <c r="D974" s="42">
        <v>5.5312680595013826E-2</v>
      </c>
      <c r="E974" s="19">
        <v>5.4111857430619303E-2</v>
      </c>
      <c r="F974" s="26">
        <v>11.502746548027609</v>
      </c>
      <c r="G974" s="19">
        <v>10.82237148612386</v>
      </c>
    </row>
    <row r="975" spans="2:7" x14ac:dyDescent="0.4">
      <c r="B975" s="28">
        <v>972</v>
      </c>
      <c r="C975" s="26">
        <v>3.5280098871649485E-2</v>
      </c>
      <c r="D975" s="42">
        <v>5.8732957628410229E-2</v>
      </c>
      <c r="E975" s="19">
        <v>3.7358621536224129E-2</v>
      </c>
      <c r="F975" s="26">
        <v>9.4013056500059715</v>
      </c>
      <c r="G975" s="19">
        <v>7.4717243072448261</v>
      </c>
    </row>
    <row r="976" spans="2:7" x14ac:dyDescent="0.4">
      <c r="B976" s="28">
        <v>973</v>
      </c>
      <c r="C976" s="26">
        <v>4.2698073460184088E-2</v>
      </c>
      <c r="D976" s="42">
        <v>4.8838524513699549E-2</v>
      </c>
      <c r="E976" s="19">
        <v>4.8297353653439706E-2</v>
      </c>
      <c r="F976" s="26">
        <v>9.1536597973883644</v>
      </c>
      <c r="G976" s="19">
        <v>9.659470730687941</v>
      </c>
    </row>
    <row r="977" spans="2:7" x14ac:dyDescent="0.4">
      <c r="B977" s="28">
        <v>974</v>
      </c>
      <c r="C977" s="26">
        <v>5.1028849045413924E-2</v>
      </c>
      <c r="D977" s="42">
        <v>4.0945280586535515E-2</v>
      </c>
      <c r="E977" s="19">
        <v>4.5779178848963348E-2</v>
      </c>
      <c r="F977" s="26">
        <v>9.1974129631949442</v>
      </c>
      <c r="G977" s="19">
        <v>9.1558357697926702</v>
      </c>
    </row>
    <row r="978" spans="2:7" x14ac:dyDescent="0.4">
      <c r="B978" s="28">
        <v>975</v>
      </c>
      <c r="C978" s="26">
        <v>4.3058243789884883E-2</v>
      </c>
      <c r="D978" s="42">
        <v>3.8991472957642645E-2</v>
      </c>
      <c r="E978" s="19">
        <v>3.8616661262726046E-2</v>
      </c>
      <c r="F978" s="26">
        <v>8.2049716747527519</v>
      </c>
      <c r="G978" s="19">
        <v>7.7233322525452088</v>
      </c>
    </row>
    <row r="979" spans="2:7" x14ac:dyDescent="0.4">
      <c r="B979" s="28">
        <v>976</v>
      </c>
      <c r="C979" s="26">
        <v>6.2975805324429091E-2</v>
      </c>
      <c r="D979" s="42">
        <v>3.5476531871348568E-2</v>
      </c>
      <c r="E979" s="19">
        <v>3.5155032301327355E-2</v>
      </c>
      <c r="F979" s="26">
        <v>9.8452337195777666</v>
      </c>
      <c r="G979" s="19">
        <v>7.0310064602654707</v>
      </c>
    </row>
    <row r="980" spans="2:7" x14ac:dyDescent="0.4">
      <c r="B980" s="28">
        <v>977</v>
      </c>
      <c r="C980" s="26">
        <v>5.2154426923960787E-2</v>
      </c>
      <c r="D980" s="42">
        <v>6.2389033045756839E-2</v>
      </c>
      <c r="E980" s="19">
        <v>4.7015564267858669E-2</v>
      </c>
      <c r="F980" s="26">
        <v>11.454345996971764</v>
      </c>
      <c r="G980" s="19">
        <v>9.4031128535717343</v>
      </c>
    </row>
    <row r="981" spans="2:7" x14ac:dyDescent="0.4">
      <c r="B981" s="28">
        <v>978</v>
      </c>
      <c r="C981" s="26">
        <v>5.9958025199016482E-2</v>
      </c>
      <c r="D981" s="42">
        <v>5.5817728263540332E-2</v>
      </c>
      <c r="E981" s="19">
        <v>4.2957624969014049E-2</v>
      </c>
      <c r="F981" s="26">
        <v>11.577575346255681</v>
      </c>
      <c r="G981" s="19">
        <v>8.5915249938028104</v>
      </c>
    </row>
    <row r="982" spans="2:7" x14ac:dyDescent="0.4">
      <c r="B982" s="28">
        <v>979</v>
      </c>
      <c r="C982" s="26">
        <v>4.7845581217213586E-2</v>
      </c>
      <c r="D982" s="42">
        <v>5.5045017597586905E-2</v>
      </c>
      <c r="E982" s="19">
        <v>5.2698126125507533E-2</v>
      </c>
      <c r="F982" s="26">
        <v>10.28905988148005</v>
      </c>
      <c r="G982" s="19">
        <v>10.539625225101506</v>
      </c>
    </row>
    <row r="983" spans="2:7" x14ac:dyDescent="0.4">
      <c r="B983" s="28">
        <v>980</v>
      </c>
      <c r="C983" s="26">
        <v>5.618964739796059E-2</v>
      </c>
      <c r="D983" s="42">
        <v>5.5505839360062828E-2</v>
      </c>
      <c r="E983" s="19">
        <v>6.469926168349184E-2</v>
      </c>
      <c r="F983" s="26">
        <v>11.169548675802343</v>
      </c>
      <c r="G983" s="19">
        <v>12.939852336698369</v>
      </c>
    </row>
    <row r="984" spans="2:7" x14ac:dyDescent="0.4">
      <c r="B984" s="28">
        <v>981</v>
      </c>
      <c r="C984" s="26">
        <v>4.2325743015465225E-2</v>
      </c>
      <c r="D984" s="42">
        <v>3.3645205131260084E-2</v>
      </c>
      <c r="E984" s="19">
        <v>5.2531657183854726E-2</v>
      </c>
      <c r="F984" s="26">
        <v>7.5970948146725306</v>
      </c>
      <c r="G984" s="19">
        <v>10.506331436770946</v>
      </c>
    </row>
    <row r="985" spans="2:7" x14ac:dyDescent="0.4">
      <c r="B985" s="28">
        <v>982</v>
      </c>
      <c r="C985" s="26">
        <v>6.0854513308058099E-2</v>
      </c>
      <c r="D985" s="42">
        <v>5.0779727982956206E-2</v>
      </c>
      <c r="E985" s="19">
        <v>6.6968163007094128E-2</v>
      </c>
      <c r="F985" s="26">
        <v>11.163424129101431</v>
      </c>
      <c r="G985" s="19">
        <v>13.393632601418826</v>
      </c>
    </row>
    <row r="986" spans="2:7" x14ac:dyDescent="0.4">
      <c r="B986" s="28">
        <v>983</v>
      </c>
      <c r="C986" s="26">
        <v>5.3474614994157323E-2</v>
      </c>
      <c r="D986" s="42">
        <v>5.4536606832310999E-2</v>
      </c>
      <c r="E986" s="19">
        <v>5.0437266674034566E-2</v>
      </c>
      <c r="F986" s="26">
        <v>10.801122182646832</v>
      </c>
      <c r="G986" s="19">
        <v>10.087453334806913</v>
      </c>
    </row>
    <row r="987" spans="2:7" x14ac:dyDescent="0.4">
      <c r="B987" s="28">
        <v>984</v>
      </c>
      <c r="C987" s="26">
        <v>4.5921649435843703E-2</v>
      </c>
      <c r="D987" s="42">
        <v>4.0471357106860145E-2</v>
      </c>
      <c r="E987" s="19">
        <v>7.3408151688211465E-2</v>
      </c>
      <c r="F987" s="26">
        <v>8.6393006542703858</v>
      </c>
      <c r="G987" s="19">
        <v>14.681630337642293</v>
      </c>
    </row>
    <row r="988" spans="2:7" x14ac:dyDescent="0.4">
      <c r="B988" s="28">
        <v>985</v>
      </c>
      <c r="C988" s="26">
        <v>5.3913688918318624E-2</v>
      </c>
      <c r="D988" s="42">
        <v>4.9990498814924914E-2</v>
      </c>
      <c r="E988" s="19">
        <v>7.0575661224315911E-2</v>
      </c>
      <c r="F988" s="26">
        <v>10.390418773324354</v>
      </c>
      <c r="G988" s="19">
        <v>14.115132244863183</v>
      </c>
    </row>
    <row r="989" spans="2:7" x14ac:dyDescent="0.4">
      <c r="B989" s="28">
        <v>986</v>
      </c>
      <c r="C989" s="26">
        <v>3.9966565923034061E-2</v>
      </c>
      <c r="D989" s="42">
        <v>5.5029706989560549E-2</v>
      </c>
      <c r="E989" s="19">
        <v>3.8512531801060637E-2</v>
      </c>
      <c r="F989" s="26">
        <v>9.4996272912594613</v>
      </c>
      <c r="G989" s="19">
        <v>7.7025063602121273</v>
      </c>
    </row>
    <row r="990" spans="2:7" x14ac:dyDescent="0.4">
      <c r="B990" s="28">
        <v>987</v>
      </c>
      <c r="C990" s="26">
        <v>3.3499251206961206E-2</v>
      </c>
      <c r="D990" s="42">
        <v>7.540487052932747E-2</v>
      </c>
      <c r="E990" s="19">
        <v>4.8966857072264516E-2</v>
      </c>
      <c r="F990" s="26">
        <v>10.890412173628867</v>
      </c>
      <c r="G990" s="19">
        <v>9.7933714144529027</v>
      </c>
    </row>
    <row r="991" spans="2:7" x14ac:dyDescent="0.4">
      <c r="B991" s="28">
        <v>988</v>
      </c>
      <c r="C991" s="26">
        <v>4.2875852960821831E-2</v>
      </c>
      <c r="D991" s="42">
        <v>5.5931205184609992E-2</v>
      </c>
      <c r="E991" s="19">
        <v>4.869872894973587E-2</v>
      </c>
      <c r="F991" s="26">
        <v>9.8807058145431821</v>
      </c>
      <c r="G991" s="19">
        <v>9.7397457899471735</v>
      </c>
    </row>
    <row r="992" spans="2:7" x14ac:dyDescent="0.4">
      <c r="B992" s="28">
        <v>989</v>
      </c>
      <c r="C992" s="26">
        <v>4.2093867548498115E-2</v>
      </c>
      <c r="D992" s="42">
        <v>4.200239501550837E-2</v>
      </c>
      <c r="E992" s="19">
        <v>3.8491253378124625E-2</v>
      </c>
      <c r="F992" s="26">
        <v>8.4096262564006494</v>
      </c>
      <c r="G992" s="19">
        <v>7.6982506756249247</v>
      </c>
    </row>
    <row r="993" spans="2:7" x14ac:dyDescent="0.4">
      <c r="B993" s="28">
        <v>990</v>
      </c>
      <c r="C993" s="26">
        <v>4.5514580723146569E-2</v>
      </c>
      <c r="D993" s="42">
        <v>4.312853025564585E-2</v>
      </c>
      <c r="E993" s="19">
        <v>4.7593172657077409E-2</v>
      </c>
      <c r="F993" s="26">
        <v>8.8643110978792414</v>
      </c>
      <c r="G993" s="19">
        <v>9.5186345314154828</v>
      </c>
    </row>
    <row r="994" spans="2:7" x14ac:dyDescent="0.4">
      <c r="B994" s="28">
        <v>991</v>
      </c>
      <c r="C994" s="26">
        <v>5.6127913188596119E-2</v>
      </c>
      <c r="D994" s="42">
        <v>2.9136343281053193E-2</v>
      </c>
      <c r="E994" s="19">
        <v>2.7947076879907672E-2</v>
      </c>
      <c r="F994" s="26">
        <v>8.5264256469649311</v>
      </c>
      <c r="G994" s="19">
        <v>5.5894153759815346</v>
      </c>
    </row>
    <row r="995" spans="2:7" x14ac:dyDescent="0.4">
      <c r="B995" s="28">
        <v>992</v>
      </c>
      <c r="C995" s="26">
        <v>6.6595840473184745E-2</v>
      </c>
      <c r="D995" s="42">
        <v>4.7114423450162327E-2</v>
      </c>
      <c r="E995" s="19">
        <v>5.8421981996414601E-2</v>
      </c>
      <c r="F995" s="26">
        <v>11.371026392334706</v>
      </c>
      <c r="G995" s="19">
        <v>11.684396399282921</v>
      </c>
    </row>
    <row r="996" spans="2:7" x14ac:dyDescent="0.4">
      <c r="B996" s="28">
        <v>993</v>
      </c>
      <c r="C996" s="26">
        <v>4.1141734578910981E-2</v>
      </c>
      <c r="D996" s="42">
        <v>6.5166753475450034E-2</v>
      </c>
      <c r="E996" s="19">
        <v>3.8918617422729368E-2</v>
      </c>
      <c r="F996" s="26">
        <v>10.630848805436102</v>
      </c>
      <c r="G996" s="19">
        <v>7.7837234845458738</v>
      </c>
    </row>
    <row r="997" spans="2:7" x14ac:dyDescent="0.4">
      <c r="B997" s="28">
        <v>994</v>
      </c>
      <c r="C997" s="26">
        <v>2.9051458779666108E-2</v>
      </c>
      <c r="D997" s="42">
        <v>6.1487440089299419E-2</v>
      </c>
      <c r="E997" s="19">
        <v>5.4255742703051828E-2</v>
      </c>
      <c r="F997" s="26">
        <v>9.0538898868965525</v>
      </c>
      <c r="G997" s="19">
        <v>10.851148540610366</v>
      </c>
    </row>
    <row r="998" spans="2:7" x14ac:dyDescent="0.4">
      <c r="B998" s="28">
        <v>995</v>
      </c>
      <c r="C998" s="26">
        <v>3.9209613757618812E-2</v>
      </c>
      <c r="D998" s="42">
        <v>5.1952669202524129E-2</v>
      </c>
      <c r="E998" s="19">
        <v>5.5114591146362142E-2</v>
      </c>
      <c r="F998" s="26">
        <v>9.1162282960142953</v>
      </c>
      <c r="G998" s="19">
        <v>11.022918229272429</v>
      </c>
    </row>
    <row r="999" spans="2:7" x14ac:dyDescent="0.4">
      <c r="B999" s="28">
        <v>996</v>
      </c>
      <c r="C999" s="26">
        <v>5.2078138991035222E-2</v>
      </c>
      <c r="D999" s="42">
        <v>5.4204083388281248E-2</v>
      </c>
      <c r="E999" s="19">
        <v>5.3141058721931728E-2</v>
      </c>
      <c r="F999" s="26">
        <v>10.628222237931647</v>
      </c>
      <c r="G999" s="19">
        <v>10.628211744386345</v>
      </c>
    </row>
    <row r="1000" spans="2:7" x14ac:dyDescent="0.4">
      <c r="B1000" s="28">
        <v>997</v>
      </c>
      <c r="C1000" s="26">
        <v>4.6527934271957568E-2</v>
      </c>
      <c r="D1000" s="42">
        <v>6.1452236504142659E-2</v>
      </c>
      <c r="E1000" s="19">
        <v>5.8962510666226479E-2</v>
      </c>
      <c r="F1000" s="26">
        <v>10.798017077610023</v>
      </c>
      <c r="G1000" s="19">
        <v>11.792502133245296</v>
      </c>
    </row>
    <row r="1001" spans="2:7" x14ac:dyDescent="0.4">
      <c r="B1001" s="28">
        <v>998</v>
      </c>
      <c r="C1001" s="26">
        <v>3.0476471605869183E-2</v>
      </c>
      <c r="D1001" s="42">
        <v>4.1418155848995289E-2</v>
      </c>
      <c r="E1001" s="19">
        <v>4.1766311946974458E-2</v>
      </c>
      <c r="F1001" s="26">
        <v>7.1894627454864475</v>
      </c>
      <c r="G1001" s="19">
        <v>8.3532623893948923</v>
      </c>
    </row>
    <row r="1002" spans="2:7" x14ac:dyDescent="0.4">
      <c r="B1002" s="28">
        <v>999</v>
      </c>
      <c r="C1002" s="26">
        <v>5.368260994226829E-2</v>
      </c>
      <c r="D1002" s="42">
        <v>4.6566981033497233E-2</v>
      </c>
      <c r="E1002" s="19">
        <v>4.28794745538775E-2</v>
      </c>
      <c r="F1002" s="26">
        <v>10.024959097576552</v>
      </c>
      <c r="G1002" s="19">
        <v>8.5758949107754994</v>
      </c>
    </row>
    <row r="1003" spans="2:7" ht="15" thickBot="1" x14ac:dyDescent="0.45">
      <c r="B1003" s="29">
        <v>1000</v>
      </c>
      <c r="C1003" s="17">
        <v>5.136612768679405E-2</v>
      </c>
      <c r="D1003" s="8">
        <v>3.6700847158911282E-2</v>
      </c>
      <c r="E1003" s="20">
        <v>4.75222330559582E-2</v>
      </c>
      <c r="F1003" s="17">
        <v>8.8066974845705328</v>
      </c>
      <c r="G1003" s="20">
        <v>9.5044466111916392</v>
      </c>
    </row>
  </sheetData>
  <mergeCells count="10">
    <mergeCell ref="I19:K19"/>
    <mergeCell ref="I64:K64"/>
    <mergeCell ref="I70:K70"/>
    <mergeCell ref="AT2:AV2"/>
    <mergeCell ref="C1:E1"/>
    <mergeCell ref="F1:G1"/>
    <mergeCell ref="I1:K1"/>
    <mergeCell ref="M1:V1"/>
    <mergeCell ref="X1:AG1"/>
    <mergeCell ref="AI1:AR1"/>
  </mergeCells>
  <dataValidations count="1">
    <dataValidation type="list" allowBlank="1" showInputMessage="1" showErrorMessage="1" promptTitle="Select Output Cell" sqref="AJ3" xr:uid="{3F4D7BD6-C1B2-4CD6-BA6F-6235399686CF}">
      <formula1>$AU$3:$AV$3</formula1>
    </dataValidation>
  </dataValidations>
  <hyperlinks>
    <hyperlink ref="A2" location="$F$1" display="Risk Outputs" xr:uid="{6D6D144C-867E-40D9-A02B-A041911D18C5}"/>
    <hyperlink ref="A3" location="$I$1" display="Simulation Statistics" xr:uid="{31F03A69-4163-4C3D-8369-526812FF9153}"/>
    <hyperlink ref="A4" location="Percentiles" display="Risk Output Percentiles" xr:uid="{1ED60B31-5E4C-4852-907A-ED086053A266}"/>
    <hyperlink ref="A5" location="PercentRank" display="Calculate Percent Rank" xr:uid="{B45465AB-B809-4135-9089-43375956004B}"/>
    <hyperlink ref="A6" location="Correlations" display="Correlations" xr:uid="{5F178553-3580-46E1-8FDD-B92EE6C1BE69}"/>
    <hyperlink ref="A7" location="$M$1" display="Output Cumulative Distributions" xr:uid="{A8FA1711-2C29-4971-BE4F-1ECDB344AD1C}"/>
    <hyperlink ref="A8" location="$X$1" display="Output Distributions" xr:uid="{AA303E33-A4B2-42DB-AA92-E2565FCBA977}"/>
    <hyperlink ref="A9" location="$AI$1" display="Risk Tornado Diagram" xr:uid="{370F8348-51AD-4F1C-866F-780A3AEF21ED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DC235-887D-4C37-9F27-14E2580AB6E2}">
  <dimension ref="A1:AV1003"/>
  <sheetViews>
    <sheetView workbookViewId="0">
      <selection activeCell="J7" sqref="J7:K7"/>
    </sheetView>
  </sheetViews>
  <sheetFormatPr defaultRowHeight="14.6" x14ac:dyDescent="0.4"/>
  <cols>
    <col min="1" max="1" width="28.61328125" bestFit="1" customWidth="1"/>
    <col min="3" max="4" width="10.84375" customWidth="1"/>
    <col min="5" max="5" width="10.765625" customWidth="1"/>
    <col min="6" max="7" width="17.69140625" bestFit="1" customWidth="1"/>
    <col min="9" max="9" width="20.84375" bestFit="1" customWidth="1"/>
    <col min="10" max="11" width="17.69140625" bestFit="1" customWidth="1"/>
    <col min="35" max="35" width="13" bestFit="1" customWidth="1"/>
    <col min="36" max="36" width="17.69140625" bestFit="1" customWidth="1"/>
    <col min="46" max="46" width="10.84375" hidden="1" customWidth="1"/>
    <col min="47" max="48" width="17.69140625" hidden="1" customWidth="1"/>
  </cols>
  <sheetData>
    <row r="1" spans="1:48" ht="15" thickBot="1" x14ac:dyDescent="0.45">
      <c r="A1" s="2" t="s">
        <v>51</v>
      </c>
      <c r="C1" s="39" t="s">
        <v>43</v>
      </c>
      <c r="D1" s="40"/>
      <c r="E1" s="41"/>
      <c r="F1" s="39" t="s">
        <v>44</v>
      </c>
      <c r="G1" s="41"/>
      <c r="I1" s="39" t="s">
        <v>47</v>
      </c>
      <c r="J1" s="40"/>
      <c r="K1" s="41"/>
      <c r="M1" s="38" t="s">
        <v>48</v>
      </c>
      <c r="N1" s="38"/>
      <c r="O1" s="38"/>
      <c r="P1" s="38"/>
      <c r="Q1" s="38"/>
      <c r="R1" s="38"/>
      <c r="S1" s="38"/>
      <c r="T1" s="38"/>
      <c r="U1" s="38"/>
      <c r="V1" s="38"/>
      <c r="X1" s="38" t="s">
        <v>49</v>
      </c>
      <c r="Y1" s="38"/>
      <c r="Z1" s="38"/>
      <c r="AA1" s="38"/>
      <c r="AB1" s="38"/>
      <c r="AC1" s="38"/>
      <c r="AD1" s="38"/>
      <c r="AE1" s="38"/>
      <c r="AF1" s="38"/>
      <c r="AG1" s="38"/>
      <c r="AI1" s="38" t="s">
        <v>50</v>
      </c>
      <c r="AJ1" s="38"/>
      <c r="AK1" s="38"/>
      <c r="AL1" s="38"/>
      <c r="AM1" s="38"/>
      <c r="AN1" s="38"/>
      <c r="AO1" s="38"/>
      <c r="AP1" s="38"/>
      <c r="AQ1" s="38"/>
      <c r="AR1" s="38"/>
    </row>
    <row r="2" spans="1:48" ht="15" thickBot="1" x14ac:dyDescent="0.45">
      <c r="A2" s="30" t="s">
        <v>52</v>
      </c>
      <c r="B2" s="27"/>
      <c r="C2" s="43" t="s">
        <v>35</v>
      </c>
      <c r="D2" s="21" t="s">
        <v>37</v>
      </c>
      <c r="E2" s="22" t="s">
        <v>39</v>
      </c>
      <c r="F2" s="43" t="s">
        <v>45</v>
      </c>
      <c r="G2" s="22" t="s">
        <v>46</v>
      </c>
      <c r="I2" s="44"/>
      <c r="J2" s="43" t="s">
        <v>45</v>
      </c>
      <c r="K2" s="22" t="s">
        <v>46</v>
      </c>
      <c r="AT2" s="39" t="str">
        <f>"Correlations - Column "&amp;$AI$5&amp;" sorted"</f>
        <v>Correlations - Column 1 sorted</v>
      </c>
      <c r="AU2" s="40"/>
      <c r="AV2" s="41"/>
    </row>
    <row r="3" spans="1:48" ht="15" thickBot="1" x14ac:dyDescent="0.45">
      <c r="A3" s="30" t="s">
        <v>47</v>
      </c>
      <c r="B3" s="29" t="s">
        <v>24</v>
      </c>
      <c r="C3" s="17" t="s">
        <v>36</v>
      </c>
      <c r="D3" s="8" t="s">
        <v>38</v>
      </c>
      <c r="E3" s="20" t="s">
        <v>40</v>
      </c>
      <c r="F3" s="23" t="s">
        <v>41</v>
      </c>
      <c r="G3" s="24" t="s">
        <v>42</v>
      </c>
      <c r="I3" s="45"/>
      <c r="J3" s="23" t="s">
        <v>41</v>
      </c>
      <c r="K3" s="24" t="s">
        <v>42</v>
      </c>
      <c r="AI3" t="s">
        <v>74</v>
      </c>
      <c r="AJ3" s="33" t="s">
        <v>45</v>
      </c>
      <c r="AT3" s="44"/>
      <c r="AU3" s="43" t="s">
        <v>45</v>
      </c>
      <c r="AV3" s="22" t="s">
        <v>46</v>
      </c>
    </row>
    <row r="4" spans="1:48" ht="15" thickBot="1" x14ac:dyDescent="0.45">
      <c r="A4" s="30" t="s">
        <v>53</v>
      </c>
      <c r="B4" s="27">
        <v>1</v>
      </c>
      <c r="C4" s="25">
        <v>3.6769630604526302E-2</v>
      </c>
      <c r="D4" s="16">
        <v>3.9968217727132528E-2</v>
      </c>
      <c r="E4" s="18">
        <v>5.4037016347023445E-2</v>
      </c>
      <c r="F4" s="25">
        <v>7.6737848331658824</v>
      </c>
      <c r="G4" s="18">
        <v>10.80740326940469</v>
      </c>
      <c r="I4" s="46" t="s">
        <v>56</v>
      </c>
      <c r="J4" s="25">
        <f>_xlfn.AGGREGATE(1,6,F$4:F$1003)</f>
        <v>9.9996599178829957</v>
      </c>
      <c r="K4" s="18">
        <f>_xlfn.AGGREGATE(1,6,G$4:G$1003)</f>
        <v>9.9993108901499905</v>
      </c>
      <c r="AI4" t="s">
        <v>75</v>
      </c>
      <c r="AJ4" t="str">
        <f>HLOOKUP($AJ$3,$AU$3:$AV$4,2,0)</f>
        <v>Two region defaults</v>
      </c>
      <c r="AT4" s="45" t="s">
        <v>73</v>
      </c>
      <c r="AU4" s="23" t="s">
        <v>41</v>
      </c>
      <c r="AV4" s="24" t="s">
        <v>42</v>
      </c>
    </row>
    <row r="5" spans="1:48" x14ac:dyDescent="0.4">
      <c r="A5" s="30" t="s">
        <v>54</v>
      </c>
      <c r="B5" s="28">
        <v>2</v>
      </c>
      <c r="C5" s="26">
        <v>6.0077626503876685E-2</v>
      </c>
      <c r="D5" s="42">
        <v>4.213124844939771E-2</v>
      </c>
      <c r="E5" s="19">
        <v>4.2111074121358658E-2</v>
      </c>
      <c r="F5" s="26">
        <v>10.220887495327439</v>
      </c>
      <c r="G5" s="19">
        <v>8.4222148242717321</v>
      </c>
      <c r="I5" s="47" t="s">
        <v>57</v>
      </c>
      <c r="J5" s="26">
        <f>_xlfn.AGGREGATE(12,6,F$4:F$1003)</f>
        <v>9.9741152883740991</v>
      </c>
      <c r="K5" s="19">
        <f>_xlfn.AGGREGATE(12,6,G$4:G$1003)</f>
        <v>10.001164822887031</v>
      </c>
      <c r="AI5" s="34">
        <f>MATCH($AJ$3,$AU$3:$AV$3,0)</f>
        <v>1</v>
      </c>
      <c r="AT5" s="27" t="str">
        <f t="array" ref="AT5:AV7">[1]!SortedTable($I$73:$K$75,$AI$5+1,1,1)</f>
        <v>Model!$E$4</v>
      </c>
      <c r="AU5" s="25" t="str">
        <v/>
      </c>
      <c r="AV5" s="18">
        <v>0.99999999999999933</v>
      </c>
    </row>
    <row r="6" spans="1:48" x14ac:dyDescent="0.4">
      <c r="A6" s="30" t="s">
        <v>55</v>
      </c>
      <c r="B6" s="28">
        <v>3</v>
      </c>
      <c r="C6" s="26">
        <v>4.2672942904930108E-2</v>
      </c>
      <c r="D6" s="42">
        <v>5.6182695380636249E-2</v>
      </c>
      <c r="E6" s="19">
        <v>5.0683738193942063E-2</v>
      </c>
      <c r="F6" s="26">
        <v>9.8855638285566361</v>
      </c>
      <c r="G6" s="19">
        <v>10.136747638788412</v>
      </c>
      <c r="I6" s="47" t="s">
        <v>58</v>
      </c>
      <c r="J6" s="26" t="e">
        <f>_xlfn.AGGREGATE(13,6,F$4:F$1003)</f>
        <v>#N/A</v>
      </c>
      <c r="K6" s="19" t="e">
        <f>_xlfn.AGGREGATE(13,6,G$4:G$1003)</f>
        <v>#N/A</v>
      </c>
      <c r="AI6" t="str">
        <f>"Tornado Diagram for "&amp;$AJ$4&amp;" ("&amp;$AJ$3&amp;")"</f>
        <v>Tornado Diagram for Two region defaults (Model!$B$6)</v>
      </c>
      <c r="AT6" s="28" t="str">
        <v>Model!$B$4</v>
      </c>
      <c r="AU6" s="26">
        <v>0.961814792169845</v>
      </c>
      <c r="AV6" s="19" t="str">
        <v/>
      </c>
    </row>
    <row r="7" spans="1:48" ht="15" thickBot="1" x14ac:dyDescent="0.45">
      <c r="A7" s="30" t="s">
        <v>48</v>
      </c>
      <c r="B7" s="28">
        <v>4</v>
      </c>
      <c r="C7" s="26">
        <v>3.8413858320117455E-2</v>
      </c>
      <c r="D7" s="42">
        <v>3.5979245192932635E-2</v>
      </c>
      <c r="E7" s="19">
        <v>4.1223242707458571E-2</v>
      </c>
      <c r="F7" s="26">
        <v>7.439310351305009</v>
      </c>
      <c r="G7" s="19">
        <v>8.2446485414917134</v>
      </c>
      <c r="I7" s="47" t="s">
        <v>59</v>
      </c>
      <c r="J7" s="26">
        <f>_xlfn.AGGREGATE(7,6,F$4:F$1003)</f>
        <v>1.9247542825009054</v>
      </c>
      <c r="K7" s="19">
        <f>_xlfn.AGGREGATE(7,6,G$4:G$1003)</f>
        <v>1.9991875622208071</v>
      </c>
      <c r="AI7" t="str">
        <f ca="1">CELL("filename", A1)</f>
        <v>https://1sfu-my.sharepoint.com/personal/mjbrydon_sfu_ca/Documents/Tutorials/BasicAnalytics/MonteCarlo/XLRisk/source/[Diversification.xlsx]Risk Results 2</v>
      </c>
      <c r="AT7" s="29" t="str">
        <v>Model!$C$4</v>
      </c>
      <c r="AU7" s="17">
        <v>0.96182243158780989</v>
      </c>
      <c r="AV7" s="20" t="str">
        <v/>
      </c>
    </row>
    <row r="8" spans="1:48" x14ac:dyDescent="0.4">
      <c r="A8" s="30" t="s">
        <v>49</v>
      </c>
      <c r="B8" s="28">
        <v>5</v>
      </c>
      <c r="C8" s="26">
        <v>4.1100819114237186E-2</v>
      </c>
      <c r="D8" s="42">
        <v>4.5434565204381473E-2</v>
      </c>
      <c r="E8" s="19">
        <v>4.5859119419706024E-2</v>
      </c>
      <c r="F8" s="26">
        <v>8.6535384318618664</v>
      </c>
      <c r="G8" s="19">
        <v>9.1718238839412045</v>
      </c>
      <c r="I8" s="47" t="s">
        <v>60</v>
      </c>
      <c r="J8" s="26">
        <f>_xlfn.AGGREGATE(10,6,F$4:F$1003)</f>
        <v>3.7046790480055756</v>
      </c>
      <c r="K8" s="19">
        <f>_xlfn.AGGREGATE(10,6,G$4:G$1003)</f>
        <v>3.996750908938373</v>
      </c>
      <c r="AI8" t="str">
        <f ca="1">"'"&amp;MID($AI$7,FIND("]",$AI$7)+1,31)&amp;"'!"</f>
        <v>'Risk Results 2'!</v>
      </c>
    </row>
    <row r="9" spans="1:48" x14ac:dyDescent="0.4">
      <c r="A9" s="30" t="s">
        <v>50</v>
      </c>
      <c r="B9" s="28">
        <v>6</v>
      </c>
      <c r="C9" s="26">
        <v>5.5834201461080986E-2</v>
      </c>
      <c r="D9" s="42">
        <v>5.9846856474520094E-2</v>
      </c>
      <c r="E9" s="19">
        <v>4.9635010061318527E-2</v>
      </c>
      <c r="F9" s="26">
        <v>11.568105793560107</v>
      </c>
      <c r="G9" s="19">
        <v>9.9270020122637046</v>
      </c>
      <c r="I9" s="47" t="s">
        <v>61</v>
      </c>
      <c r="J9" s="26">
        <f>KURT(F$4:F$1003)</f>
        <v>-1.5123558054395136E-2</v>
      </c>
      <c r="K9" s="19">
        <f>KURT(G$4:G$1003)</f>
        <v>-2.6340062277338205E-2</v>
      </c>
      <c r="AI9" t="str">
        <f ca="1">$AI$8&amp;ADDRESS(5+COUNTBLANK(OFFSET($AT$5:$AT$7,0,$AI$5)),46)&amp;":$AT$7"</f>
        <v>'Risk Results 2'!$AT$6:$AT$7</v>
      </c>
    </row>
    <row r="10" spans="1:48" x14ac:dyDescent="0.4">
      <c r="B10" s="28">
        <v>7</v>
      </c>
      <c r="C10" s="26">
        <v>4.8226674920595847E-2</v>
      </c>
      <c r="D10" s="42">
        <v>4.499389664248496E-2</v>
      </c>
      <c r="E10" s="19">
        <v>5.0372172395397326E-2</v>
      </c>
      <c r="F10" s="26">
        <v>9.3220571563080803</v>
      </c>
      <c r="G10" s="19">
        <v>10.074434479079466</v>
      </c>
      <c r="I10" s="47" t="s">
        <v>62</v>
      </c>
      <c r="J10" s="26">
        <f>SKEW(F$4:F$1003)</f>
        <v>-1.0559451986351491E-2</v>
      </c>
      <c r="K10" s="19">
        <f>SKEW(G$4:G$1003)</f>
        <v>-8.0364178247079882E-3</v>
      </c>
    </row>
    <row r="11" spans="1:48" x14ac:dyDescent="0.4">
      <c r="B11" s="28">
        <v>8</v>
      </c>
      <c r="C11" s="26">
        <v>7.0214443864879503E-2</v>
      </c>
      <c r="D11" s="42">
        <v>6.4715637519803859E-2</v>
      </c>
      <c r="E11" s="19">
        <v>4.0981691106326032E-2</v>
      </c>
      <c r="F11" s="26">
        <v>13.493008138468337</v>
      </c>
      <c r="G11" s="19">
        <v>8.1963382212652061</v>
      </c>
      <c r="I11" s="47" t="s">
        <v>63</v>
      </c>
      <c r="J11" s="26">
        <f>_xlfn.AGGREGATE(5,6,F$4:F$1003)</f>
        <v>3.5681731838163584</v>
      </c>
      <c r="K11" s="19">
        <f>_xlfn.AGGREGATE(5,6,G$4:G$1003)</f>
        <v>3.2170479343910263</v>
      </c>
    </row>
    <row r="12" spans="1:48" x14ac:dyDescent="0.4">
      <c r="B12" s="28">
        <v>9</v>
      </c>
      <c r="C12" s="26">
        <v>4.9171252765894555E-2</v>
      </c>
      <c r="D12" s="42">
        <v>3.741913449219493E-2</v>
      </c>
      <c r="E12" s="19">
        <v>5.4650179513575335E-2</v>
      </c>
      <c r="F12" s="26">
        <v>8.6590387258089478</v>
      </c>
      <c r="G12" s="19">
        <v>10.930035902715067</v>
      </c>
      <c r="I12" s="47" t="s">
        <v>64</v>
      </c>
      <c r="J12" s="26">
        <f>_xlfn.AGGREGATE(4,6,F$4:F$1003)</f>
        <v>16.031740825784503</v>
      </c>
      <c r="K12" s="19">
        <f>_xlfn.AGGREGATE(4,6,G$4:G$1003)</f>
        <v>16.266899436929478</v>
      </c>
    </row>
    <row r="13" spans="1:48" x14ac:dyDescent="0.4">
      <c r="B13" s="28">
        <v>10</v>
      </c>
      <c r="C13" s="26">
        <v>4.4788670588416006E-2</v>
      </c>
      <c r="D13" s="42">
        <v>4.5542784976830272E-2</v>
      </c>
      <c r="E13" s="19">
        <v>3.5774565260115646E-2</v>
      </c>
      <c r="F13" s="26">
        <v>9.0331455565246266</v>
      </c>
      <c r="G13" s="19">
        <v>7.1549130520231294</v>
      </c>
      <c r="I13" s="47" t="s">
        <v>31</v>
      </c>
      <c r="J13" s="26">
        <f>J12-J11</f>
        <v>12.463567641968144</v>
      </c>
      <c r="K13" s="19">
        <f>K12-K11</f>
        <v>13.049851502538452</v>
      </c>
    </row>
    <row r="14" spans="1:48" x14ac:dyDescent="0.4">
      <c r="B14" s="28">
        <v>11</v>
      </c>
      <c r="C14" s="26">
        <v>5.1006008900445599E-2</v>
      </c>
      <c r="D14" s="42">
        <v>5.0352266439419202E-2</v>
      </c>
      <c r="E14" s="19">
        <v>5.205256532937657E-2</v>
      </c>
      <c r="F14" s="26">
        <v>10.135827533986479</v>
      </c>
      <c r="G14" s="19">
        <v>10.410513065875314</v>
      </c>
      <c r="I14" s="47" t="s">
        <v>65</v>
      </c>
      <c r="J14" s="26">
        <f>COUNT(F$4:F$1003)</f>
        <v>1000</v>
      </c>
      <c r="K14" s="19">
        <f>COUNT(G$4:G$1003)</f>
        <v>1000</v>
      </c>
    </row>
    <row r="15" spans="1:48" x14ac:dyDescent="0.4">
      <c r="B15" s="28">
        <v>12</v>
      </c>
      <c r="C15" s="26">
        <v>4.3857164514249272E-2</v>
      </c>
      <c r="D15" s="42">
        <v>4.6168330137812082E-2</v>
      </c>
      <c r="E15" s="19">
        <v>6.127361828488323E-2</v>
      </c>
      <c r="F15" s="26">
        <v>9.0025494652061351</v>
      </c>
      <c r="G15" s="19">
        <v>12.254723656976646</v>
      </c>
      <c r="I15" s="47" t="s">
        <v>66</v>
      </c>
      <c r="J15" s="26">
        <f t="array" ref="J15">COUNT(IF(ISERROR(F$4:F$1003), 1, ""))</f>
        <v>0</v>
      </c>
      <c r="K15" s="19">
        <f>COUNT(IF(ISERROR(G$4:G$1003), 1, ""))</f>
        <v>0</v>
      </c>
    </row>
    <row r="16" spans="1:48" x14ac:dyDescent="0.4">
      <c r="B16" s="28">
        <v>13</v>
      </c>
      <c r="C16" s="26">
        <v>5.8533168581206899E-2</v>
      </c>
      <c r="D16" s="42">
        <v>4.7267050755443248E-2</v>
      </c>
      <c r="E16" s="19">
        <v>6.6689849179244476E-2</v>
      </c>
      <c r="F16" s="26">
        <v>10.580021933665014</v>
      </c>
      <c r="G16" s="19">
        <v>13.337969835848895</v>
      </c>
      <c r="I16" s="47" t="s">
        <v>67</v>
      </c>
      <c r="J16" s="26">
        <f>J7/SQRT(J14)</f>
        <v>6.0866074688660309E-2</v>
      </c>
      <c r="K16" s="19">
        <f>K7/SQRT(K14)</f>
        <v>6.3219861664973398E-2</v>
      </c>
    </row>
    <row r="17" spans="2:11" ht="15" thickBot="1" x14ac:dyDescent="0.45">
      <c r="B17" s="28">
        <v>14</v>
      </c>
      <c r="C17" s="26">
        <v>4.0549672548437443E-2</v>
      </c>
      <c r="D17" s="42">
        <v>4.2808883959652877E-2</v>
      </c>
      <c r="E17" s="19">
        <v>6.1759118739882567E-2</v>
      </c>
      <c r="F17" s="26">
        <v>8.335855650809032</v>
      </c>
      <c r="G17" s="19">
        <v>12.351823747976514</v>
      </c>
      <c r="I17" s="48" t="s">
        <v>68</v>
      </c>
      <c r="J17" s="17">
        <f>_xlfn.CONFIDENCE.T(5%,J7,J14)</f>
        <v>0.11944002193800414</v>
      </c>
      <c r="K17" s="20">
        <f>_xlfn.CONFIDENCE.T(5%,K7,K14)</f>
        <v>0.12405895571229927</v>
      </c>
    </row>
    <row r="18" spans="2:11" ht="15" thickBot="1" x14ac:dyDescent="0.45">
      <c r="B18" s="28">
        <v>15</v>
      </c>
      <c r="C18" s="26">
        <v>4.620561749911644E-2</v>
      </c>
      <c r="D18" s="42">
        <v>4.7050716353130025E-2</v>
      </c>
      <c r="E18" s="19">
        <v>5.0311049148910207E-2</v>
      </c>
      <c r="F18" s="26">
        <v>9.3256333852246467</v>
      </c>
      <c r="G18" s="19">
        <v>10.062209829782041</v>
      </c>
    </row>
    <row r="19" spans="2:11" ht="15" thickBot="1" x14ac:dyDescent="0.45">
      <c r="B19" s="28">
        <v>16</v>
      </c>
      <c r="C19" s="26">
        <v>4.4347371082249537E-2</v>
      </c>
      <c r="D19" s="42">
        <v>5.0699952022859748E-2</v>
      </c>
      <c r="E19" s="19">
        <v>1.6085239671955132E-2</v>
      </c>
      <c r="F19" s="26">
        <v>9.5047323105109278</v>
      </c>
      <c r="G19" s="19">
        <v>3.2170479343910263</v>
      </c>
      <c r="I19" s="39" t="s">
        <v>69</v>
      </c>
      <c r="J19" s="40"/>
      <c r="K19" s="41"/>
    </row>
    <row r="20" spans="2:11" x14ac:dyDescent="0.4">
      <c r="B20" s="28">
        <v>17</v>
      </c>
      <c r="C20" s="26">
        <v>5.2584011532677777E-2</v>
      </c>
      <c r="D20" s="42">
        <v>5.9658309471767659E-2</v>
      </c>
      <c r="E20" s="19">
        <v>4.0236482247422309E-2</v>
      </c>
      <c r="F20" s="26">
        <v>11.224232100444544</v>
      </c>
      <c r="G20" s="19">
        <v>8.0472964494844614</v>
      </c>
      <c r="I20" s="44"/>
      <c r="J20" s="43" t="s">
        <v>45</v>
      </c>
      <c r="K20" s="22" t="s">
        <v>46</v>
      </c>
    </row>
    <row r="21" spans="2:11" ht="15" thickBot="1" x14ac:dyDescent="0.45">
      <c r="B21" s="28">
        <v>18</v>
      </c>
      <c r="C21" s="26">
        <v>5.6257082019039083E-2</v>
      </c>
      <c r="D21" s="42">
        <v>4.5938063878833764E-2</v>
      </c>
      <c r="E21" s="19">
        <v>6.1370544049588055E-2</v>
      </c>
      <c r="F21" s="26">
        <v>10.219514589787284</v>
      </c>
      <c r="G21" s="19">
        <v>12.27410880991761</v>
      </c>
      <c r="I21" s="45"/>
      <c r="J21" s="23" t="s">
        <v>41</v>
      </c>
      <c r="K21" s="24" t="s">
        <v>42</v>
      </c>
    </row>
    <row r="22" spans="2:11" x14ac:dyDescent="0.4">
      <c r="B22" s="28">
        <v>19</v>
      </c>
      <c r="C22" s="26">
        <v>4.429866982844527E-2</v>
      </c>
      <c r="D22" s="42">
        <v>5.1507328949154045E-2</v>
      </c>
      <c r="E22" s="19">
        <v>5.058699537223791E-2</v>
      </c>
      <c r="F22" s="26">
        <v>9.5805998777599317</v>
      </c>
      <c r="G22" s="19">
        <v>10.117399074447581</v>
      </c>
      <c r="I22" s="49">
        <v>0</v>
      </c>
      <c r="J22" s="25">
        <f>_xlfn.AGGREGATE(16,6,F$4:F$1003,$I22)</f>
        <v>3.5681731838163584</v>
      </c>
      <c r="K22" s="18">
        <f t="shared" ref="K22:K62" si="0">_xlfn.AGGREGATE(16,6,G$4:G$1003,$I22)</f>
        <v>3.2170479343910263</v>
      </c>
    </row>
    <row r="23" spans="2:11" x14ac:dyDescent="0.4">
      <c r="B23" s="28">
        <v>20</v>
      </c>
      <c r="C23" s="26">
        <v>4.3745428160703911E-2</v>
      </c>
      <c r="D23" s="42">
        <v>3.4883636292950444E-2</v>
      </c>
      <c r="E23" s="19">
        <v>4.8872112923990914E-2</v>
      </c>
      <c r="F23" s="26">
        <v>7.8629064453654358</v>
      </c>
      <c r="G23" s="19">
        <v>9.7744225847981827</v>
      </c>
      <c r="I23" s="50">
        <v>2.5000000000000001E-2</v>
      </c>
      <c r="J23" s="26">
        <f t="shared" ref="J23:J62" si="1">_xlfn.AGGREGATE(16,6,F$4:F$1003,$I23)</f>
        <v>6.3406330960186619</v>
      </c>
      <c r="K23" s="19">
        <f t="shared" si="0"/>
        <v>6.1070724978667821</v>
      </c>
    </row>
    <row r="24" spans="2:11" x14ac:dyDescent="0.4">
      <c r="B24" s="28">
        <v>21</v>
      </c>
      <c r="C24" s="26">
        <v>4.2977292360972065E-2</v>
      </c>
      <c r="D24" s="42">
        <v>4.7098047571507463E-2</v>
      </c>
      <c r="E24" s="19">
        <v>4.7757101772741381E-2</v>
      </c>
      <c r="F24" s="26">
        <v>9.0075339932479537</v>
      </c>
      <c r="G24" s="19">
        <v>9.5514203545482754</v>
      </c>
      <c r="I24" s="50">
        <v>0.05</v>
      </c>
      <c r="J24" s="26">
        <f t="shared" si="1"/>
        <v>6.8364435233726377</v>
      </c>
      <c r="K24" s="19">
        <f t="shared" si="0"/>
        <v>6.7121750816991614</v>
      </c>
    </row>
    <row r="25" spans="2:11" x14ac:dyDescent="0.4">
      <c r="B25" s="28">
        <v>22</v>
      </c>
      <c r="C25" s="26">
        <v>4.43571939945194E-2</v>
      </c>
      <c r="D25" s="42">
        <v>4.5303121873244714E-2</v>
      </c>
      <c r="E25" s="19">
        <v>4.2722469609870875E-2</v>
      </c>
      <c r="F25" s="26">
        <v>8.9660315867764115</v>
      </c>
      <c r="G25" s="19">
        <v>8.5444939219741745</v>
      </c>
      <c r="I25" s="50">
        <v>7.4999999999999997E-2</v>
      </c>
      <c r="J25" s="26">
        <f t="shared" si="1"/>
        <v>7.3031844260829555</v>
      </c>
      <c r="K25" s="19">
        <f t="shared" si="0"/>
        <v>7.1260979870540204</v>
      </c>
    </row>
    <row r="26" spans="2:11" x14ac:dyDescent="0.4">
      <c r="B26" s="28">
        <v>23</v>
      </c>
      <c r="C26" s="26">
        <v>4.1554029634106836E-2</v>
      </c>
      <c r="D26" s="42">
        <v>4.0551452417032757E-2</v>
      </c>
      <c r="E26" s="19">
        <v>5.4706475325152847E-2</v>
      </c>
      <c r="F26" s="26">
        <v>8.2105482051139589</v>
      </c>
      <c r="G26" s="19">
        <v>10.94129506503057</v>
      </c>
      <c r="I26" s="50">
        <v>0.1</v>
      </c>
      <c r="J26" s="26">
        <f t="shared" si="1"/>
        <v>7.6033072083102491</v>
      </c>
      <c r="K26" s="19">
        <f t="shared" si="0"/>
        <v>7.4367317591739859</v>
      </c>
    </row>
    <row r="27" spans="2:11" x14ac:dyDescent="0.4">
      <c r="B27" s="28">
        <v>24</v>
      </c>
      <c r="C27" s="26">
        <v>3.4220963869611876E-2</v>
      </c>
      <c r="D27" s="42">
        <v>3.3629191056181541E-2</v>
      </c>
      <c r="E27" s="19">
        <v>5.0398205813873991E-2</v>
      </c>
      <c r="F27" s="26">
        <v>6.7850154925793413</v>
      </c>
      <c r="G27" s="19">
        <v>10.079641162774799</v>
      </c>
      <c r="I27" s="50">
        <v>0.125</v>
      </c>
      <c r="J27" s="26">
        <f t="shared" si="1"/>
        <v>7.8405945500240133</v>
      </c>
      <c r="K27" s="19">
        <f t="shared" si="0"/>
        <v>7.7013643598232937</v>
      </c>
    </row>
    <row r="28" spans="2:11" x14ac:dyDescent="0.4">
      <c r="B28" s="28">
        <v>25</v>
      </c>
      <c r="C28" s="26">
        <v>4.1948465257417564E-2</v>
      </c>
      <c r="D28" s="42">
        <v>4.6894145404762368E-2</v>
      </c>
      <c r="E28" s="19">
        <v>4.8431655285101578E-2</v>
      </c>
      <c r="F28" s="26">
        <v>8.8842610662179915</v>
      </c>
      <c r="G28" s="19">
        <v>9.6863310570203165</v>
      </c>
      <c r="I28" s="50">
        <v>0.15</v>
      </c>
      <c r="J28" s="26">
        <f t="shared" si="1"/>
        <v>7.9764290373189342</v>
      </c>
      <c r="K28" s="19">
        <f t="shared" si="0"/>
        <v>7.9292451814866132</v>
      </c>
    </row>
    <row r="29" spans="2:11" x14ac:dyDescent="0.4">
      <c r="B29" s="28">
        <v>26</v>
      </c>
      <c r="C29" s="26">
        <v>3.6121015833697652E-2</v>
      </c>
      <c r="D29" s="42">
        <v>3.1280996421229577E-2</v>
      </c>
      <c r="E29" s="19">
        <v>5.5117445633646088E-2</v>
      </c>
      <c r="F29" s="26">
        <v>6.740201225492723</v>
      </c>
      <c r="G29" s="19">
        <v>11.023489126729217</v>
      </c>
      <c r="I29" s="50">
        <v>0.17499999999999999</v>
      </c>
      <c r="J29" s="26">
        <f t="shared" si="1"/>
        <v>8.2165963161590536</v>
      </c>
      <c r="K29" s="19">
        <f t="shared" si="0"/>
        <v>8.1326374416155236</v>
      </c>
    </row>
    <row r="30" spans="2:11" x14ac:dyDescent="0.4">
      <c r="B30" s="28">
        <v>27</v>
      </c>
      <c r="C30" s="26">
        <v>5.6904724111449721E-2</v>
      </c>
      <c r="D30" s="42">
        <v>5.1628323323438641E-2</v>
      </c>
      <c r="E30" s="19">
        <v>4.4876491929246011E-2</v>
      </c>
      <c r="F30" s="26">
        <v>10.853304743488836</v>
      </c>
      <c r="G30" s="19">
        <v>8.9752983858492019</v>
      </c>
      <c r="I30" s="50">
        <v>0.2</v>
      </c>
      <c r="J30" s="26">
        <f t="shared" si="1"/>
        <v>8.3347476626625259</v>
      </c>
      <c r="K30" s="19">
        <f t="shared" si="0"/>
        <v>8.3154959458690172</v>
      </c>
    </row>
    <row r="31" spans="2:11" x14ac:dyDescent="0.4">
      <c r="B31" s="28">
        <v>28</v>
      </c>
      <c r="C31" s="26">
        <v>4.6335398106355369E-2</v>
      </c>
      <c r="D31" s="42">
        <v>4.1943795851410434E-2</v>
      </c>
      <c r="E31" s="19">
        <v>3.0827010392906209E-2</v>
      </c>
      <c r="F31" s="26">
        <v>8.8279193957765809</v>
      </c>
      <c r="G31" s="19">
        <v>6.1654020785812422</v>
      </c>
      <c r="I31" s="50">
        <v>0.22500000000000001</v>
      </c>
      <c r="J31" s="26">
        <f t="shared" si="1"/>
        <v>8.5111985060210156</v>
      </c>
      <c r="K31" s="19">
        <f t="shared" si="0"/>
        <v>8.4910764073498157</v>
      </c>
    </row>
    <row r="32" spans="2:11" x14ac:dyDescent="0.4">
      <c r="B32" s="28">
        <v>29</v>
      </c>
      <c r="C32" s="26">
        <v>4.6907391855939992E-2</v>
      </c>
      <c r="D32" s="42">
        <v>5.934223715402006E-2</v>
      </c>
      <c r="E32" s="19">
        <v>4.9166260562674126E-2</v>
      </c>
      <c r="F32" s="26">
        <v>10.624962900996007</v>
      </c>
      <c r="G32" s="19">
        <v>9.8332521125348258</v>
      </c>
      <c r="I32" s="50">
        <v>0.25</v>
      </c>
      <c r="J32" s="26">
        <f t="shared" si="1"/>
        <v>8.6736983117559401</v>
      </c>
      <c r="K32" s="19">
        <f t="shared" si="0"/>
        <v>8.6531322850540082</v>
      </c>
    </row>
    <row r="33" spans="2:11" x14ac:dyDescent="0.4">
      <c r="B33" s="28">
        <v>30</v>
      </c>
      <c r="C33" s="26">
        <v>5.3795924685280022E-2</v>
      </c>
      <c r="D33" s="42">
        <v>4.0269629180560977E-2</v>
      </c>
      <c r="E33" s="19">
        <v>4.6551018111692599E-2</v>
      </c>
      <c r="F33" s="26">
        <v>9.406555386584099</v>
      </c>
      <c r="G33" s="19">
        <v>9.3102036223385198</v>
      </c>
      <c r="I33" s="50">
        <v>0.27500000000000002</v>
      </c>
      <c r="J33" s="26">
        <f t="shared" si="1"/>
        <v>8.8700190551702942</v>
      </c>
      <c r="K33" s="19">
        <f t="shared" si="0"/>
        <v>8.8047005446383722</v>
      </c>
    </row>
    <row r="34" spans="2:11" x14ac:dyDescent="0.4">
      <c r="B34" s="28">
        <v>31</v>
      </c>
      <c r="C34" s="26">
        <v>4.4637450032759873E-2</v>
      </c>
      <c r="D34" s="42">
        <v>4.2900410539436183E-2</v>
      </c>
      <c r="E34" s="19">
        <v>7.1566527157715554E-2</v>
      </c>
      <c r="F34" s="26">
        <v>8.7537860572196049</v>
      </c>
      <c r="G34" s="19">
        <v>14.31330543154311</v>
      </c>
      <c r="I34" s="50">
        <v>0.3</v>
      </c>
      <c r="J34" s="26">
        <f t="shared" si="1"/>
        <v>9.0006876617676976</v>
      </c>
      <c r="K34" s="19">
        <f t="shared" si="0"/>
        <v>8.9518902782646297</v>
      </c>
    </row>
    <row r="35" spans="2:11" x14ac:dyDescent="0.4">
      <c r="B35" s="28">
        <v>32</v>
      </c>
      <c r="C35" s="26">
        <v>6.5605234937600593E-2</v>
      </c>
      <c r="D35" s="42">
        <v>6.9195435408043668E-2</v>
      </c>
      <c r="E35" s="19">
        <v>4.9596565444882126E-2</v>
      </c>
      <c r="F35" s="26">
        <v>13.480067034564426</v>
      </c>
      <c r="G35" s="19">
        <v>9.9193130889764252</v>
      </c>
      <c r="I35" s="50">
        <v>0.32500000000000001</v>
      </c>
      <c r="J35" s="26">
        <f t="shared" si="1"/>
        <v>9.142239756734444</v>
      </c>
      <c r="K35" s="19">
        <f t="shared" si="0"/>
        <v>9.0944399853213529</v>
      </c>
    </row>
    <row r="36" spans="2:11" x14ac:dyDescent="0.4">
      <c r="B36" s="28">
        <v>33</v>
      </c>
      <c r="C36" s="26">
        <v>5.1323307341349239E-2</v>
      </c>
      <c r="D36" s="42">
        <v>5.7834965125105456E-2</v>
      </c>
      <c r="E36" s="19">
        <v>3.910443868687366E-2</v>
      </c>
      <c r="F36" s="26">
        <v>10.91582724664547</v>
      </c>
      <c r="G36" s="19">
        <v>7.8208877373747319</v>
      </c>
      <c r="I36" s="50">
        <v>0.35</v>
      </c>
      <c r="J36" s="26">
        <f t="shared" si="1"/>
        <v>9.2649354927693697</v>
      </c>
      <c r="K36" s="19">
        <f t="shared" si="0"/>
        <v>9.2306170987784384</v>
      </c>
    </row>
    <row r="37" spans="2:11" x14ac:dyDescent="0.4">
      <c r="B37" s="28">
        <v>34</v>
      </c>
      <c r="C37" s="26">
        <v>6.0856397501593967E-2</v>
      </c>
      <c r="D37" s="42">
        <v>5.9052994909929574E-2</v>
      </c>
      <c r="E37" s="19">
        <v>3.9506678926000002E-2</v>
      </c>
      <c r="F37" s="26">
        <v>11.990939241152354</v>
      </c>
      <c r="G37" s="19">
        <v>7.9013357852000006</v>
      </c>
      <c r="I37" s="50">
        <v>0.375</v>
      </c>
      <c r="J37" s="26">
        <f t="shared" si="1"/>
        <v>9.372629264133149</v>
      </c>
      <c r="K37" s="19">
        <f t="shared" si="0"/>
        <v>9.3638290941724858</v>
      </c>
    </row>
    <row r="38" spans="2:11" x14ac:dyDescent="0.4">
      <c r="B38" s="28">
        <v>35</v>
      </c>
      <c r="C38" s="26">
        <v>5.8306045507627288E-2</v>
      </c>
      <c r="D38" s="42">
        <v>6.7399665807615222E-2</v>
      </c>
      <c r="E38" s="19">
        <v>5.4278914082163884E-2</v>
      </c>
      <c r="F38" s="26">
        <v>12.57057113152425</v>
      </c>
      <c r="G38" s="19">
        <v>10.855782816432777</v>
      </c>
      <c r="I38" s="50">
        <v>0.4</v>
      </c>
      <c r="J38" s="26">
        <f t="shared" si="1"/>
        <v>9.506104107314556</v>
      </c>
      <c r="K38" s="19">
        <f t="shared" si="0"/>
        <v>9.4932123778601216</v>
      </c>
    </row>
    <row r="39" spans="2:11" x14ac:dyDescent="0.4">
      <c r="B39" s="28">
        <v>36</v>
      </c>
      <c r="C39" s="26">
        <v>3.0150459919672225E-2</v>
      </c>
      <c r="D39" s="42">
        <v>2.3307912395609323E-2</v>
      </c>
      <c r="E39" s="19">
        <v>5.7056340829078782E-2</v>
      </c>
      <c r="F39" s="26">
        <v>5.3458372315281544</v>
      </c>
      <c r="G39" s="19">
        <v>11.411268165815756</v>
      </c>
      <c r="I39" s="50">
        <v>0.42499999999999999</v>
      </c>
      <c r="J39" s="26">
        <f t="shared" si="1"/>
        <v>9.606493653351432</v>
      </c>
      <c r="K39" s="19">
        <f t="shared" si="0"/>
        <v>9.6225810096744748</v>
      </c>
    </row>
    <row r="40" spans="2:11" x14ac:dyDescent="0.4">
      <c r="B40" s="28">
        <v>37</v>
      </c>
      <c r="C40" s="26">
        <v>4.6809353829390409E-2</v>
      </c>
      <c r="D40" s="42">
        <v>5.0327568423902513E-2</v>
      </c>
      <c r="E40" s="19">
        <v>4.9732187290951684E-2</v>
      </c>
      <c r="F40" s="26">
        <v>9.713692225329293</v>
      </c>
      <c r="G40" s="19">
        <v>9.9464374581903368</v>
      </c>
      <c r="I40" s="50">
        <v>0.45</v>
      </c>
      <c r="J40" s="26">
        <f t="shared" si="1"/>
        <v>9.7527862205159863</v>
      </c>
      <c r="K40" s="19">
        <f t="shared" si="0"/>
        <v>9.7495426357100214</v>
      </c>
    </row>
    <row r="41" spans="2:11" x14ac:dyDescent="0.4">
      <c r="B41" s="28">
        <v>38</v>
      </c>
      <c r="C41" s="26">
        <v>6.9075049504608965E-2</v>
      </c>
      <c r="D41" s="42">
        <v>5.5641085043310057E-2</v>
      </c>
      <c r="E41" s="19">
        <v>4.5789179580047593E-2</v>
      </c>
      <c r="F41" s="26">
        <v>12.471613454791903</v>
      </c>
      <c r="G41" s="19">
        <v>9.1578359160095193</v>
      </c>
      <c r="I41" s="50">
        <v>0.47499999999999998</v>
      </c>
      <c r="J41" s="26">
        <f t="shared" si="1"/>
        <v>9.8366303189600668</v>
      </c>
      <c r="K41" s="19">
        <f t="shared" si="0"/>
        <v>9.8728482575072434</v>
      </c>
    </row>
    <row r="42" spans="2:11" x14ac:dyDescent="0.4">
      <c r="B42" s="28">
        <v>39</v>
      </c>
      <c r="C42" s="26">
        <v>4.5658993419287204E-2</v>
      </c>
      <c r="D42" s="42">
        <v>4.4081060784737669E-2</v>
      </c>
      <c r="E42" s="19">
        <v>4.5702548304913694E-2</v>
      </c>
      <c r="F42" s="26">
        <v>8.9740054204024879</v>
      </c>
      <c r="G42" s="19">
        <v>9.1405096609827385</v>
      </c>
      <c r="I42" s="50">
        <v>0.5</v>
      </c>
      <c r="J42" s="26">
        <f t="shared" si="1"/>
        <v>9.9741152883740991</v>
      </c>
      <c r="K42" s="19">
        <f t="shared" si="0"/>
        <v>10.001164822887031</v>
      </c>
    </row>
    <row r="43" spans="2:11" x14ac:dyDescent="0.4">
      <c r="B43" s="28">
        <v>40</v>
      </c>
      <c r="C43" s="26">
        <v>4.3836847302197696E-2</v>
      </c>
      <c r="D43" s="42">
        <v>4.4984436730975755E-2</v>
      </c>
      <c r="E43" s="19">
        <v>6.1722832427892962E-2</v>
      </c>
      <c r="F43" s="26">
        <v>8.8821284033173455</v>
      </c>
      <c r="G43" s="19">
        <v>12.344566485578593</v>
      </c>
      <c r="I43" s="50">
        <v>0.52500000000000002</v>
      </c>
      <c r="J43" s="26">
        <f t="shared" si="1"/>
        <v>10.120826706879434</v>
      </c>
      <c r="K43" s="19">
        <f t="shared" si="0"/>
        <v>10.126367031590732</v>
      </c>
    </row>
    <row r="44" spans="2:11" x14ac:dyDescent="0.4">
      <c r="B44" s="28">
        <v>41</v>
      </c>
      <c r="C44" s="26">
        <v>6.2010947672768539E-2</v>
      </c>
      <c r="D44" s="42">
        <v>5.9099458032144003E-2</v>
      </c>
      <c r="E44" s="19">
        <v>4.4322283346475852E-2</v>
      </c>
      <c r="F44" s="26">
        <v>12.111040570491255</v>
      </c>
      <c r="G44" s="19">
        <v>8.864456669295171</v>
      </c>
      <c r="I44" s="50">
        <v>0.55000000000000004</v>
      </c>
      <c r="J44" s="26">
        <f t="shared" si="1"/>
        <v>10.233194116966107</v>
      </c>
      <c r="K44" s="19">
        <f t="shared" si="0"/>
        <v>10.250680740364633</v>
      </c>
    </row>
    <row r="45" spans="2:11" x14ac:dyDescent="0.4">
      <c r="B45" s="28">
        <v>42</v>
      </c>
      <c r="C45" s="26">
        <v>5.30710806960051E-2</v>
      </c>
      <c r="D45" s="42">
        <v>5.0230795785171957E-2</v>
      </c>
      <c r="E45" s="19">
        <v>5.4143139252859782E-2</v>
      </c>
      <c r="F45" s="26">
        <v>10.330187648117706</v>
      </c>
      <c r="G45" s="19">
        <v>10.828627850571957</v>
      </c>
      <c r="I45" s="50">
        <v>0.57499999999999996</v>
      </c>
      <c r="J45" s="26">
        <f t="shared" si="1"/>
        <v>10.383892309892216</v>
      </c>
      <c r="K45" s="19">
        <f t="shared" si="0"/>
        <v>10.378481408566012</v>
      </c>
    </row>
    <row r="46" spans="2:11" x14ac:dyDescent="0.4">
      <c r="B46" s="28">
        <v>43</v>
      </c>
      <c r="C46" s="26">
        <v>5.1916838961577526E-2</v>
      </c>
      <c r="D46" s="42">
        <v>6.2178640282370481E-2</v>
      </c>
      <c r="E46" s="19">
        <v>4.8618058561263097E-2</v>
      </c>
      <c r="F46" s="26">
        <v>11.409547924394801</v>
      </c>
      <c r="G46" s="19">
        <v>9.7236117122526196</v>
      </c>
      <c r="I46" s="50">
        <v>0.6</v>
      </c>
      <c r="J46" s="26">
        <f t="shared" si="1"/>
        <v>10.530589304616189</v>
      </c>
      <c r="K46" s="19">
        <f t="shared" si="0"/>
        <v>10.505486429326595</v>
      </c>
    </row>
    <row r="47" spans="2:11" x14ac:dyDescent="0.4">
      <c r="B47" s="28">
        <v>44</v>
      </c>
      <c r="C47" s="26">
        <v>3.5773105658755577E-2</v>
      </c>
      <c r="D47" s="42">
        <v>2.7646144963634173E-2</v>
      </c>
      <c r="E47" s="19">
        <v>5.8737878806050942E-2</v>
      </c>
      <c r="F47" s="26">
        <v>6.3419250622389747</v>
      </c>
      <c r="G47" s="19">
        <v>11.747575761210188</v>
      </c>
      <c r="I47" s="50">
        <v>0.625</v>
      </c>
      <c r="J47" s="26">
        <f t="shared" si="1"/>
        <v>10.64447446825301</v>
      </c>
      <c r="K47" s="19">
        <f t="shared" si="0"/>
        <v>10.634657847940243</v>
      </c>
    </row>
    <row r="48" spans="2:11" x14ac:dyDescent="0.4">
      <c r="B48" s="28">
        <v>45</v>
      </c>
      <c r="C48" s="26">
        <v>4.0892941246471984E-2</v>
      </c>
      <c r="D48" s="42">
        <v>4.1577687185547919E-2</v>
      </c>
      <c r="E48" s="19">
        <v>7.4557157763402646E-2</v>
      </c>
      <c r="F48" s="26">
        <v>8.2470628432019897</v>
      </c>
      <c r="G48" s="19">
        <v>14.911431552680529</v>
      </c>
      <c r="I48" s="50">
        <v>0.65</v>
      </c>
      <c r="J48" s="26">
        <f t="shared" si="1"/>
        <v>10.754036822476733</v>
      </c>
      <c r="K48" s="19">
        <f t="shared" si="0"/>
        <v>10.769094372567297</v>
      </c>
    </row>
    <row r="49" spans="2:11" x14ac:dyDescent="0.4">
      <c r="B49" s="28">
        <v>46</v>
      </c>
      <c r="C49" s="26">
        <v>5.1838263007686292E-2</v>
      </c>
      <c r="D49" s="42">
        <v>5.6815712714860772E-2</v>
      </c>
      <c r="E49" s="19">
        <v>4.4551769621098622E-2</v>
      </c>
      <c r="F49" s="26">
        <v>10.865397572254707</v>
      </c>
      <c r="G49" s="19">
        <v>8.9103539242197236</v>
      </c>
      <c r="I49" s="50">
        <v>0.67500000000000004</v>
      </c>
      <c r="J49" s="26">
        <f t="shared" si="1"/>
        <v>10.873566487870715</v>
      </c>
      <c r="K49" s="19">
        <f t="shared" si="0"/>
        <v>10.904108037384853</v>
      </c>
    </row>
    <row r="50" spans="2:11" x14ac:dyDescent="0.4">
      <c r="B50" s="28">
        <v>47</v>
      </c>
      <c r="C50" s="26">
        <v>6.2707984888345988E-2</v>
      </c>
      <c r="D50" s="42">
        <v>6.2770723650855037E-2</v>
      </c>
      <c r="E50" s="19">
        <v>3.8664764161494884E-2</v>
      </c>
      <c r="F50" s="26">
        <v>12.547870853920102</v>
      </c>
      <c r="G50" s="19">
        <v>7.7329528322989765</v>
      </c>
      <c r="I50" s="50">
        <v>0.7</v>
      </c>
      <c r="J50" s="26">
        <f t="shared" si="1"/>
        <v>11.021196297846695</v>
      </c>
      <c r="K50" s="19">
        <f t="shared" si="0"/>
        <v>11.047640627944869</v>
      </c>
    </row>
    <row r="51" spans="2:11" x14ac:dyDescent="0.4">
      <c r="B51" s="28">
        <v>48</v>
      </c>
      <c r="C51" s="26">
        <v>5.9842911007090022E-2</v>
      </c>
      <c r="D51" s="42">
        <v>4.8870807864417359E-2</v>
      </c>
      <c r="E51" s="19">
        <v>5.7456113542316674E-2</v>
      </c>
      <c r="F51" s="26">
        <v>10.871371887150737</v>
      </c>
      <c r="G51" s="19">
        <v>11.491222708463335</v>
      </c>
      <c r="I51" s="50">
        <v>0.72499999999999998</v>
      </c>
      <c r="J51" s="26">
        <f t="shared" si="1"/>
        <v>11.125548876631269</v>
      </c>
      <c r="K51" s="19">
        <f t="shared" si="0"/>
        <v>11.195742643604767</v>
      </c>
    </row>
    <row r="52" spans="2:11" x14ac:dyDescent="0.4">
      <c r="B52" s="28">
        <v>49</v>
      </c>
      <c r="C52" s="26">
        <v>7.4914282890696848E-2</v>
      </c>
      <c r="D52" s="42">
        <v>6.5568996000213695E-2</v>
      </c>
      <c r="E52" s="19">
        <v>6.0846473337995331E-2</v>
      </c>
      <c r="F52" s="26">
        <v>14.048327889091054</v>
      </c>
      <c r="G52" s="19">
        <v>12.169294667599067</v>
      </c>
      <c r="I52" s="50">
        <v>0.75</v>
      </c>
      <c r="J52" s="26">
        <f t="shared" si="1"/>
        <v>11.273295221836189</v>
      </c>
      <c r="K52" s="19">
        <f t="shared" si="0"/>
        <v>11.346602323500512</v>
      </c>
    </row>
    <row r="53" spans="2:11" x14ac:dyDescent="0.4">
      <c r="B53" s="28">
        <v>50</v>
      </c>
      <c r="C53" s="26">
        <v>6.3743145682243207E-2</v>
      </c>
      <c r="D53" s="42">
        <v>6.009259247589796E-2</v>
      </c>
      <c r="E53" s="19">
        <v>4.7984974126141403E-2</v>
      </c>
      <c r="F53" s="26">
        <v>12.383573815814117</v>
      </c>
      <c r="G53" s="19">
        <v>9.5969948252282808</v>
      </c>
      <c r="I53" s="50">
        <v>0.77500000000000002</v>
      </c>
      <c r="J53" s="26">
        <f t="shared" si="1"/>
        <v>11.462465592490634</v>
      </c>
      <c r="K53" s="19">
        <f t="shared" si="0"/>
        <v>11.505930012593625</v>
      </c>
    </row>
    <row r="54" spans="2:11" x14ac:dyDescent="0.4">
      <c r="B54" s="28">
        <v>51</v>
      </c>
      <c r="C54" s="26">
        <v>5.428030566488528E-2</v>
      </c>
      <c r="D54" s="42">
        <v>5.2763804006086892E-2</v>
      </c>
      <c r="E54" s="19">
        <v>4.7873109929429884E-2</v>
      </c>
      <c r="F54" s="26">
        <v>10.704410967097218</v>
      </c>
      <c r="G54" s="19">
        <v>9.574621985885976</v>
      </c>
      <c r="I54" s="50">
        <v>0.8</v>
      </c>
      <c r="J54" s="26">
        <f t="shared" si="1"/>
        <v>11.616767002973175</v>
      </c>
      <c r="K54" s="19">
        <f t="shared" si="0"/>
        <v>11.680300554486832</v>
      </c>
    </row>
    <row r="55" spans="2:11" x14ac:dyDescent="0.4">
      <c r="B55" s="28">
        <v>52</v>
      </c>
      <c r="C55" s="26">
        <v>5.5628112627798085E-2</v>
      </c>
      <c r="D55" s="42">
        <v>4.6339673392324109E-2</v>
      </c>
      <c r="E55" s="19">
        <v>2.2233713514474285E-2</v>
      </c>
      <c r="F55" s="26">
        <v>10.19677860201222</v>
      </c>
      <c r="G55" s="19">
        <v>4.4467427028948574</v>
      </c>
      <c r="I55" s="50">
        <v>0.82499999999999996</v>
      </c>
      <c r="J55" s="26">
        <f t="shared" si="1"/>
        <v>11.771181540281489</v>
      </c>
      <c r="K55" s="19">
        <f t="shared" si="0"/>
        <v>11.863910763756946</v>
      </c>
    </row>
    <row r="56" spans="2:11" x14ac:dyDescent="0.4">
      <c r="B56" s="28">
        <v>53</v>
      </c>
      <c r="C56" s="26">
        <v>6.0733846218259092E-2</v>
      </c>
      <c r="D56" s="42">
        <v>6.6462004055652585E-2</v>
      </c>
      <c r="E56" s="19">
        <v>5.1750248345521326E-2</v>
      </c>
      <c r="F56" s="26">
        <v>12.719585027391167</v>
      </c>
      <c r="G56" s="19">
        <v>10.350049669104266</v>
      </c>
      <c r="I56" s="50">
        <v>0.85</v>
      </c>
      <c r="J56" s="26">
        <f t="shared" si="1"/>
        <v>12.008113145158623</v>
      </c>
      <c r="K56" s="19">
        <f t="shared" si="0"/>
        <v>12.073871303188492</v>
      </c>
    </row>
    <row r="57" spans="2:11" x14ac:dyDescent="0.4">
      <c r="B57" s="28">
        <v>54</v>
      </c>
      <c r="C57" s="26">
        <v>6.7464816007948958E-2</v>
      </c>
      <c r="D57" s="42">
        <v>7.095792019727401E-2</v>
      </c>
      <c r="E57" s="19">
        <v>4.2811838728789992E-2</v>
      </c>
      <c r="F57" s="26">
        <v>13.842273620522297</v>
      </c>
      <c r="G57" s="19">
        <v>8.5623677457579976</v>
      </c>
      <c r="I57" s="50">
        <v>0.875</v>
      </c>
      <c r="J57" s="26">
        <f t="shared" si="1"/>
        <v>12.248282894742244</v>
      </c>
      <c r="K57" s="19">
        <f t="shared" si="0"/>
        <v>12.298994537234616</v>
      </c>
    </row>
    <row r="58" spans="2:11" x14ac:dyDescent="0.4">
      <c r="B58" s="28">
        <v>55</v>
      </c>
      <c r="C58" s="26">
        <v>4.0790708262618165E-2</v>
      </c>
      <c r="D58" s="42">
        <v>4.8521699602829184E-2</v>
      </c>
      <c r="E58" s="19">
        <v>5.128205940100232E-2</v>
      </c>
      <c r="F58" s="26">
        <v>8.9312407865447341</v>
      </c>
      <c r="G58" s="19">
        <v>10.256411880200464</v>
      </c>
      <c r="I58" s="50">
        <v>0.9</v>
      </c>
      <c r="J58" s="26">
        <f t="shared" si="1"/>
        <v>12.476978164654705</v>
      </c>
      <c r="K58" s="19">
        <f t="shared" si="0"/>
        <v>12.554767164441374</v>
      </c>
    </row>
    <row r="59" spans="2:11" x14ac:dyDescent="0.4">
      <c r="B59" s="28">
        <v>56</v>
      </c>
      <c r="C59" s="26">
        <v>5.5455196889814547E-2</v>
      </c>
      <c r="D59" s="42">
        <v>5.0541376723142864E-2</v>
      </c>
      <c r="E59" s="19">
        <v>6.093280718211249E-2</v>
      </c>
      <c r="F59" s="26">
        <v>10.599657361295741</v>
      </c>
      <c r="G59" s="19">
        <v>12.186561436422497</v>
      </c>
      <c r="I59" s="50">
        <v>0.92500000000000004</v>
      </c>
      <c r="J59" s="26">
        <f t="shared" si="1"/>
        <v>12.721511372929587</v>
      </c>
      <c r="K59" s="19">
        <f t="shared" si="0"/>
        <v>12.878621432026971</v>
      </c>
    </row>
    <row r="60" spans="2:11" x14ac:dyDescent="0.4">
      <c r="B60" s="28">
        <v>57</v>
      </c>
      <c r="C60" s="26">
        <v>3.4824765145833644E-2</v>
      </c>
      <c r="D60" s="42">
        <v>4.9205127328002841E-2</v>
      </c>
      <c r="E60" s="19">
        <v>6.966425473111966E-2</v>
      </c>
      <c r="F60" s="26">
        <v>8.4029892473836476</v>
      </c>
      <c r="G60" s="19">
        <v>13.932850946223931</v>
      </c>
      <c r="I60" s="50">
        <v>0.95</v>
      </c>
      <c r="J60" s="26">
        <f t="shared" si="1"/>
        <v>13.135893033652094</v>
      </c>
      <c r="K60" s="19">
        <f t="shared" si="0"/>
        <v>13.277867382372088</v>
      </c>
    </row>
    <row r="61" spans="2:11" x14ac:dyDescent="0.4">
      <c r="B61" s="28">
        <v>58</v>
      </c>
      <c r="C61" s="26">
        <v>5.5943843984444082E-2</v>
      </c>
      <c r="D61" s="42">
        <v>5.4615998171832131E-2</v>
      </c>
      <c r="E61" s="19">
        <v>6.198893692150894E-2</v>
      </c>
      <c r="F61" s="26">
        <v>11.055984215627621</v>
      </c>
      <c r="G61" s="19">
        <v>12.397787384301788</v>
      </c>
      <c r="I61" s="50">
        <v>0.97499999999999998</v>
      </c>
      <c r="J61" s="26">
        <f t="shared" si="1"/>
        <v>13.827894182484719</v>
      </c>
      <c r="K61" s="19">
        <f t="shared" si="0"/>
        <v>13.897462919853691</v>
      </c>
    </row>
    <row r="62" spans="2:11" ht="15" thickBot="1" x14ac:dyDescent="0.45">
      <c r="B62" s="28">
        <v>59</v>
      </c>
      <c r="C62" s="26">
        <v>5.0020136525573168E-2</v>
      </c>
      <c r="D62" s="42">
        <v>4.3749595046072912E-2</v>
      </c>
      <c r="E62" s="19">
        <v>4.0505755550890782E-2</v>
      </c>
      <c r="F62" s="26">
        <v>9.376973157164608</v>
      </c>
      <c r="G62" s="19">
        <v>8.1011511101781561</v>
      </c>
      <c r="I62" s="51">
        <v>1</v>
      </c>
      <c r="J62" s="17">
        <f t="shared" si="1"/>
        <v>16.031740825784503</v>
      </c>
      <c r="K62" s="20">
        <f t="shared" si="0"/>
        <v>16.266899436929478</v>
      </c>
    </row>
    <row r="63" spans="2:11" ht="15" thickBot="1" x14ac:dyDescent="0.45">
      <c r="B63" s="28">
        <v>60</v>
      </c>
      <c r="C63" s="26">
        <v>6.1868172980281577E-2</v>
      </c>
      <c r="D63" s="42">
        <v>6.2687307698546288E-2</v>
      </c>
      <c r="E63" s="19">
        <v>6.0404810506789884E-2</v>
      </c>
      <c r="F63" s="26">
        <v>12.455548067882788</v>
      </c>
      <c r="G63" s="19">
        <v>12.080962101357978</v>
      </c>
    </row>
    <row r="64" spans="2:11" ht="15" thickBot="1" x14ac:dyDescent="0.45">
      <c r="B64" s="28">
        <v>61</v>
      </c>
      <c r="C64" s="26">
        <v>5.6148823413892171E-2</v>
      </c>
      <c r="D64" s="42">
        <v>4.9468747559253942E-2</v>
      </c>
      <c r="E64" s="19">
        <v>3.6018420926727412E-2</v>
      </c>
      <c r="F64" s="26">
        <v>10.561757097314612</v>
      </c>
      <c r="G64" s="19">
        <v>7.203684185345482</v>
      </c>
      <c r="I64" s="39" t="s">
        <v>72</v>
      </c>
      <c r="J64" s="40"/>
      <c r="K64" s="41"/>
    </row>
    <row r="65" spans="2:11" x14ac:dyDescent="0.4">
      <c r="B65" s="28">
        <v>62</v>
      </c>
      <c r="C65" s="26">
        <v>4.5016728841348622E-2</v>
      </c>
      <c r="D65" s="42">
        <v>4.8398898975436852E-2</v>
      </c>
      <c r="E65" s="19">
        <v>3.0172072632108488E-2</v>
      </c>
      <c r="F65" s="26">
        <v>9.3415627816785474</v>
      </c>
      <c r="G65" s="19">
        <v>6.0344145264216973</v>
      </c>
      <c r="I65" s="44"/>
      <c r="J65" s="43" t="s">
        <v>45</v>
      </c>
      <c r="K65" s="22" t="s">
        <v>46</v>
      </c>
    </row>
    <row r="66" spans="2:11" ht="15" thickBot="1" x14ac:dyDescent="0.45">
      <c r="B66" s="28">
        <v>63</v>
      </c>
      <c r="C66" s="26">
        <v>3.5706257072275011E-2</v>
      </c>
      <c r="D66" s="42">
        <v>3.5831011944097525E-2</v>
      </c>
      <c r="E66" s="19">
        <v>3.420666769555808E-2</v>
      </c>
      <c r="F66" s="26">
        <v>7.1537269016372536</v>
      </c>
      <c r="G66" s="19">
        <v>6.8413335391116163</v>
      </c>
      <c r="I66" s="45"/>
      <c r="J66" s="23" t="s">
        <v>41</v>
      </c>
      <c r="K66" s="24" t="s">
        <v>42</v>
      </c>
    </row>
    <row r="67" spans="2:11" x14ac:dyDescent="0.4">
      <c r="B67" s="28">
        <v>64</v>
      </c>
      <c r="C67" s="26">
        <v>4.0933743167763388E-2</v>
      </c>
      <c r="D67" s="42">
        <v>4.2014480716430817E-2</v>
      </c>
      <c r="E67" s="19">
        <v>5.3558325726478818E-2</v>
      </c>
      <c r="F67" s="26">
        <v>8.294822388419421</v>
      </c>
      <c r="G67" s="19">
        <v>10.711665145295763</v>
      </c>
      <c r="I67" s="52" t="s">
        <v>70</v>
      </c>
      <c r="J67" s="25">
        <v>6.8364435233726377</v>
      </c>
      <c r="K67" s="18">
        <v>6.7121750816991614</v>
      </c>
    </row>
    <row r="68" spans="2:11" ht="15" thickBot="1" x14ac:dyDescent="0.45">
      <c r="B68" s="28">
        <v>65</v>
      </c>
      <c r="C68" s="26">
        <v>4.4275377958868517E-2</v>
      </c>
      <c r="D68" s="42">
        <v>3.9892106135089186E-2</v>
      </c>
      <c r="E68" s="19">
        <v>5.0016155311849504E-2</v>
      </c>
      <c r="F68" s="26">
        <v>8.4167484093957707</v>
      </c>
      <c r="G68" s="19">
        <v>10.003231062369901</v>
      </c>
      <c r="I68" s="53" t="s">
        <v>71</v>
      </c>
      <c r="J68" s="31">
        <f>_xlfn.PERCENTRANK.INC(F$4:F$1003,J$67)</f>
        <v>0.05</v>
      </c>
      <c r="K68" s="32">
        <f>_xlfn.PERCENTRANK.INC(G$4:G$1003,K$67)</f>
        <v>0.05</v>
      </c>
    </row>
    <row r="69" spans="2:11" ht="15" thickBot="1" x14ac:dyDescent="0.45">
      <c r="B69" s="28">
        <v>66</v>
      </c>
      <c r="C69" s="26">
        <v>3.251052693974428E-2</v>
      </c>
      <c r="D69" s="42">
        <v>4.3308214148636191E-2</v>
      </c>
      <c r="E69" s="19">
        <v>6.0258591191813253E-2</v>
      </c>
      <c r="F69" s="26">
        <v>7.581874108838047</v>
      </c>
      <c r="G69" s="19">
        <v>12.05171823836265</v>
      </c>
    </row>
    <row r="70" spans="2:11" ht="15" thickBot="1" x14ac:dyDescent="0.45">
      <c r="B70" s="28">
        <v>67</v>
      </c>
      <c r="C70" s="26">
        <v>6.2345962424984788E-2</v>
      </c>
      <c r="D70" s="42">
        <v>6.3561799869104818E-2</v>
      </c>
      <c r="E70" s="19">
        <v>7.1770490270357853E-2</v>
      </c>
      <c r="F70" s="26">
        <v>12.590776229408959</v>
      </c>
      <c r="G70" s="19">
        <v>14.354098054071571</v>
      </c>
      <c r="I70" s="39" t="s">
        <v>55</v>
      </c>
      <c r="J70" s="40"/>
      <c r="K70" s="41"/>
    </row>
    <row r="71" spans="2:11" x14ac:dyDescent="0.4">
      <c r="B71" s="28">
        <v>68</v>
      </c>
      <c r="C71" s="26">
        <v>3.940231965366045E-2</v>
      </c>
      <c r="D71" s="42">
        <v>3.6712221163812633E-2</v>
      </c>
      <c r="E71" s="19">
        <v>5.5992168977633296E-2</v>
      </c>
      <c r="F71" s="26">
        <v>7.6114540817473086</v>
      </c>
      <c r="G71" s="19">
        <v>11.198433795526659</v>
      </c>
      <c r="I71" s="44"/>
      <c r="J71" s="43" t="s">
        <v>45</v>
      </c>
      <c r="K71" s="22" t="s">
        <v>46</v>
      </c>
    </row>
    <row r="72" spans="2:11" ht="15" thickBot="1" x14ac:dyDescent="0.45">
      <c r="B72" s="28">
        <v>69</v>
      </c>
      <c r="C72" s="26">
        <v>5.3531108869300049E-2</v>
      </c>
      <c r="D72" s="42">
        <v>4.5549910259919835E-2</v>
      </c>
      <c r="E72" s="19">
        <v>4.3750886779482655E-2</v>
      </c>
      <c r="F72" s="26">
        <v>9.9081019129219889</v>
      </c>
      <c r="G72" s="19">
        <v>8.7501773558965308</v>
      </c>
      <c r="I72" s="45" t="s">
        <v>73</v>
      </c>
      <c r="J72" s="23" t="s">
        <v>41</v>
      </c>
      <c r="K72" s="24" t="s">
        <v>42</v>
      </c>
    </row>
    <row r="73" spans="2:11" x14ac:dyDescent="0.4">
      <c r="B73" s="28">
        <v>70</v>
      </c>
      <c r="C73" s="26">
        <v>4.971878580874247E-2</v>
      </c>
      <c r="D73" s="42">
        <v>4.9696877925060175E-2</v>
      </c>
      <c r="E73" s="19">
        <v>4.5895989570458824E-2</v>
      </c>
      <c r="F73" s="26">
        <v>9.9415663733802653</v>
      </c>
      <c r="G73" s="19">
        <v>9.1791979140917643</v>
      </c>
      <c r="I73" s="27" t="s">
        <v>35</v>
      </c>
      <c r="J73" s="25">
        <f>CORREL($C$4:$C$1003,F$4:F$1003)</f>
        <v>0.961814792169845</v>
      </c>
      <c r="K73" s="18"/>
    </row>
    <row r="74" spans="2:11" x14ac:dyDescent="0.4">
      <c r="B74" s="28">
        <v>71</v>
      </c>
      <c r="C74" s="26">
        <v>4.4900231058643596E-2</v>
      </c>
      <c r="D74" s="42">
        <v>4.836091420195858E-2</v>
      </c>
      <c r="E74" s="19">
        <v>3.9313280155126501E-2</v>
      </c>
      <c r="F74" s="26">
        <v>9.3261145260602181</v>
      </c>
      <c r="G74" s="19">
        <v>7.8626560310253</v>
      </c>
      <c r="I74" s="28" t="s">
        <v>37</v>
      </c>
      <c r="J74" s="26">
        <f>CORREL($D$4:$D$1003,F$4:F$1003)</f>
        <v>0.96182243158780989</v>
      </c>
      <c r="K74" s="19"/>
    </row>
    <row r="75" spans="2:11" ht="15" thickBot="1" x14ac:dyDescent="0.45">
      <c r="B75" s="28">
        <v>72</v>
      </c>
      <c r="C75" s="26">
        <v>5.6047861013595636E-2</v>
      </c>
      <c r="D75" s="42">
        <v>5.424868468649327E-2</v>
      </c>
      <c r="E75" s="19">
        <v>5.550698228106881E-2</v>
      </c>
      <c r="F75" s="26">
        <v>11.029654570008891</v>
      </c>
      <c r="G75" s="19">
        <v>11.101396456213761</v>
      </c>
      <c r="I75" s="29" t="s">
        <v>39</v>
      </c>
      <c r="J75" s="17"/>
      <c r="K75" s="20">
        <f>CORREL($E$4:$E$1003,G$4:G$1003)</f>
        <v>0.99999999999999933</v>
      </c>
    </row>
    <row r="76" spans="2:11" x14ac:dyDescent="0.4">
      <c r="B76" s="28">
        <v>73</v>
      </c>
      <c r="C76" s="26">
        <v>5.0946152024258791E-2</v>
      </c>
      <c r="D76" s="42">
        <v>4.1339274892937976E-2</v>
      </c>
      <c r="E76" s="19">
        <v>5.3390975155000658E-2</v>
      </c>
      <c r="F76" s="26">
        <v>9.2285426917196762</v>
      </c>
      <c r="G76" s="19">
        <v>10.678195031000131</v>
      </c>
    </row>
    <row r="77" spans="2:11" x14ac:dyDescent="0.4">
      <c r="B77" s="28">
        <v>74</v>
      </c>
      <c r="C77" s="26">
        <v>3.148817618194779E-2</v>
      </c>
      <c r="D77" s="42">
        <v>3.7589295981235733E-2</v>
      </c>
      <c r="E77" s="19">
        <v>5.6323428353849292E-2</v>
      </c>
      <c r="F77" s="26">
        <v>6.9077472163183522</v>
      </c>
      <c r="G77" s="19">
        <v>11.264685670769857</v>
      </c>
    </row>
    <row r="78" spans="2:11" x14ac:dyDescent="0.4">
      <c r="B78" s="28">
        <v>75</v>
      </c>
      <c r="C78" s="26">
        <v>5.5420845055457621E-2</v>
      </c>
      <c r="D78" s="42">
        <v>5.5387632891914632E-2</v>
      </c>
      <c r="E78" s="19">
        <v>3.4308987640794361E-2</v>
      </c>
      <c r="F78" s="26">
        <v>11.080847794737224</v>
      </c>
      <c r="G78" s="19">
        <v>6.8617975281588723</v>
      </c>
    </row>
    <row r="79" spans="2:11" x14ac:dyDescent="0.4">
      <c r="B79" s="28">
        <v>76</v>
      </c>
      <c r="C79" s="26">
        <v>4.121068858901783E-2</v>
      </c>
      <c r="D79" s="42">
        <v>4.4385858844888521E-2</v>
      </c>
      <c r="E79" s="19">
        <v>3.1787928373354507E-2</v>
      </c>
      <c r="F79" s="26">
        <v>8.5596547433906345</v>
      </c>
      <c r="G79" s="19">
        <v>6.3575856746709016</v>
      </c>
    </row>
    <row r="80" spans="2:11" x14ac:dyDescent="0.4">
      <c r="B80" s="28">
        <v>77</v>
      </c>
      <c r="C80" s="26">
        <v>5.4905409468988309E-2</v>
      </c>
      <c r="D80" s="42">
        <v>5.7372497500407328E-2</v>
      </c>
      <c r="E80" s="19">
        <v>6.8117664844589004E-2</v>
      </c>
      <c r="F80" s="26">
        <v>11.227790696939564</v>
      </c>
      <c r="G80" s="19">
        <v>13.6235329689178</v>
      </c>
    </row>
    <row r="81" spans="2:7" x14ac:dyDescent="0.4">
      <c r="B81" s="28">
        <v>78</v>
      </c>
      <c r="C81" s="26">
        <v>6.6832714533162696E-2</v>
      </c>
      <c r="D81" s="42">
        <v>6.4525289282015133E-2</v>
      </c>
      <c r="E81" s="19">
        <v>4.9969542543482584E-2</v>
      </c>
      <c r="F81" s="26">
        <v>13.135800381517782</v>
      </c>
      <c r="G81" s="19">
        <v>9.9939085086965171</v>
      </c>
    </row>
    <row r="82" spans="2:7" x14ac:dyDescent="0.4">
      <c r="B82" s="28">
        <v>79</v>
      </c>
      <c r="C82" s="26">
        <v>4.3451926979827665E-2</v>
      </c>
      <c r="D82" s="42">
        <v>4.5894391011818955E-2</v>
      </c>
      <c r="E82" s="19">
        <v>5.2439291745653448E-2</v>
      </c>
      <c r="F82" s="26">
        <v>8.9346317991646629</v>
      </c>
      <c r="G82" s="19">
        <v>10.48785834913069</v>
      </c>
    </row>
    <row r="83" spans="2:7" x14ac:dyDescent="0.4">
      <c r="B83" s="28">
        <v>80</v>
      </c>
      <c r="C83" s="26">
        <v>3.6913831952968303E-2</v>
      </c>
      <c r="D83" s="42">
        <v>3.2189317212100013E-2</v>
      </c>
      <c r="E83" s="19">
        <v>3.3827991985884598E-2</v>
      </c>
      <c r="F83" s="26">
        <v>6.9103149165068318</v>
      </c>
      <c r="G83" s="19">
        <v>6.7655983971769196</v>
      </c>
    </row>
    <row r="84" spans="2:7" x14ac:dyDescent="0.4">
      <c r="B84" s="28">
        <v>81</v>
      </c>
      <c r="C84" s="26">
        <v>4.6589651899278876E-2</v>
      </c>
      <c r="D84" s="42">
        <v>3.859847286659087E-2</v>
      </c>
      <c r="E84" s="19">
        <v>5.7363155080351926E-2</v>
      </c>
      <c r="F84" s="26">
        <v>8.5188124765869748</v>
      </c>
      <c r="G84" s="19">
        <v>11.472631016070386</v>
      </c>
    </row>
    <row r="85" spans="2:7" x14ac:dyDescent="0.4">
      <c r="B85" s="28">
        <v>82</v>
      </c>
      <c r="C85" s="26">
        <v>5.4161201710942256E-2</v>
      </c>
      <c r="D85" s="42">
        <v>5.9035925623418056E-2</v>
      </c>
      <c r="E85" s="19">
        <v>5.8001009353142396E-2</v>
      </c>
      <c r="F85" s="26">
        <v>11.319712733436031</v>
      </c>
      <c r="G85" s="19">
        <v>11.60020187062848</v>
      </c>
    </row>
    <row r="86" spans="2:7" x14ac:dyDescent="0.4">
      <c r="B86" s="28">
        <v>83</v>
      </c>
      <c r="C86" s="26">
        <v>4.7911729518014208E-2</v>
      </c>
      <c r="D86" s="42">
        <v>4.6063446377159277E-2</v>
      </c>
      <c r="E86" s="19">
        <v>4.9058697036521583E-2</v>
      </c>
      <c r="F86" s="26">
        <v>9.3975175895173493</v>
      </c>
      <c r="G86" s="19">
        <v>9.8117394073043158</v>
      </c>
    </row>
    <row r="87" spans="2:7" x14ac:dyDescent="0.4">
      <c r="B87" s="28">
        <v>84</v>
      </c>
      <c r="C87" s="26">
        <v>5.1245632896225898E-2</v>
      </c>
      <c r="D87" s="42">
        <v>4.6649417304333342E-2</v>
      </c>
      <c r="E87" s="19">
        <v>3.9448025049570734E-2</v>
      </c>
      <c r="F87" s="26">
        <v>9.7895050200559233</v>
      </c>
      <c r="G87" s="19">
        <v>7.8896050099141473</v>
      </c>
    </row>
    <row r="88" spans="2:7" x14ac:dyDescent="0.4">
      <c r="B88" s="28">
        <v>85</v>
      </c>
      <c r="C88" s="26">
        <v>4.9800943206209744E-2</v>
      </c>
      <c r="D88" s="42">
        <v>4.4694125306855001E-2</v>
      </c>
      <c r="E88" s="19">
        <v>3.4528552648414063E-2</v>
      </c>
      <c r="F88" s="26">
        <v>9.4495068513064737</v>
      </c>
      <c r="G88" s="19">
        <v>6.9057105296828123</v>
      </c>
    </row>
    <row r="89" spans="2:7" x14ac:dyDescent="0.4">
      <c r="B89" s="28">
        <v>86</v>
      </c>
      <c r="C89" s="26">
        <v>5.8328737274342228E-2</v>
      </c>
      <c r="D89" s="42">
        <v>5.5001926244310176E-2</v>
      </c>
      <c r="E89" s="19">
        <v>4.4705805513965663E-2</v>
      </c>
      <c r="F89" s="26">
        <v>11.33306635186524</v>
      </c>
      <c r="G89" s="19">
        <v>8.9411611027931333</v>
      </c>
    </row>
    <row r="90" spans="2:7" x14ac:dyDescent="0.4">
      <c r="B90" s="28">
        <v>87</v>
      </c>
      <c r="C90" s="26">
        <v>4.6564211531003645E-2</v>
      </c>
      <c r="D90" s="42">
        <v>3.2651733505653882E-2</v>
      </c>
      <c r="E90" s="19">
        <v>5.0735810154536022E-2</v>
      </c>
      <c r="F90" s="26">
        <v>7.9215945036657525</v>
      </c>
      <c r="G90" s="19">
        <v>10.147162030907204</v>
      </c>
    </row>
    <row r="91" spans="2:7" x14ac:dyDescent="0.4">
      <c r="B91" s="28">
        <v>88</v>
      </c>
      <c r="C91" s="26">
        <v>5.3625792351507974E-2</v>
      </c>
      <c r="D91" s="42">
        <v>5.0896335249400571E-2</v>
      </c>
      <c r="E91" s="19">
        <v>5.3665886848534919E-2</v>
      </c>
      <c r="F91" s="26">
        <v>10.452212760090855</v>
      </c>
      <c r="G91" s="19">
        <v>10.733177369706985</v>
      </c>
    </row>
    <row r="92" spans="2:7" x14ac:dyDescent="0.4">
      <c r="B92" s="28">
        <v>89</v>
      </c>
      <c r="C92" s="26">
        <v>3.4408182992700903E-2</v>
      </c>
      <c r="D92" s="42">
        <v>3.3117796338180384E-2</v>
      </c>
      <c r="E92" s="19">
        <v>5.4628323475253746E-2</v>
      </c>
      <c r="F92" s="26">
        <v>6.7525979330881292</v>
      </c>
      <c r="G92" s="19">
        <v>10.925664695050749</v>
      </c>
    </row>
    <row r="93" spans="2:7" x14ac:dyDescent="0.4">
      <c r="B93" s="28">
        <v>90</v>
      </c>
      <c r="C93" s="26">
        <v>4.8668192171100876E-2</v>
      </c>
      <c r="D93" s="42">
        <v>5.0145571186711708E-2</v>
      </c>
      <c r="E93" s="19">
        <v>5.8031396336560431E-2</v>
      </c>
      <c r="F93" s="26">
        <v>9.8813763357812583</v>
      </c>
      <c r="G93" s="19">
        <v>11.606279267312086</v>
      </c>
    </row>
    <row r="94" spans="2:7" x14ac:dyDescent="0.4">
      <c r="B94" s="28">
        <v>91</v>
      </c>
      <c r="C94" s="26">
        <v>4.4023601080657081E-2</v>
      </c>
      <c r="D94" s="42">
        <v>4.650311492169644E-2</v>
      </c>
      <c r="E94" s="19">
        <v>4.9460390365517491E-2</v>
      </c>
      <c r="F94" s="26">
        <v>9.0526716002353531</v>
      </c>
      <c r="G94" s="19">
        <v>9.8920780731034981</v>
      </c>
    </row>
    <row r="95" spans="2:7" x14ac:dyDescent="0.4">
      <c r="B95" s="28">
        <v>92</v>
      </c>
      <c r="C95" s="26">
        <v>6.6260537814971793E-2</v>
      </c>
      <c r="D95" s="42">
        <v>5.6352140972736282E-2</v>
      </c>
      <c r="E95" s="19">
        <v>4.04344237646896E-2</v>
      </c>
      <c r="F95" s="26">
        <v>12.261267878770809</v>
      </c>
      <c r="G95" s="19">
        <v>8.0868847529379195</v>
      </c>
    </row>
    <row r="96" spans="2:7" x14ac:dyDescent="0.4">
      <c r="B96" s="28">
        <v>93</v>
      </c>
      <c r="C96" s="26">
        <v>4.9664412018214622E-2</v>
      </c>
      <c r="D96" s="42">
        <v>5.269655278807852E-2</v>
      </c>
      <c r="E96" s="19">
        <v>6.4059638508349184E-2</v>
      </c>
      <c r="F96" s="26">
        <v>10.236096480629314</v>
      </c>
      <c r="G96" s="19">
        <v>12.811927701669838</v>
      </c>
    </row>
    <row r="97" spans="2:7" x14ac:dyDescent="0.4">
      <c r="B97" s="28">
        <v>94</v>
      </c>
      <c r="C97" s="26">
        <v>4.9375298529813295E-2</v>
      </c>
      <c r="D97" s="42">
        <v>4.6190975774053226E-2</v>
      </c>
      <c r="E97" s="19">
        <v>7.1204781152052865E-2</v>
      </c>
      <c r="F97" s="26">
        <v>9.5566274303866514</v>
      </c>
      <c r="G97" s="19">
        <v>14.240956230410573</v>
      </c>
    </row>
    <row r="98" spans="2:7" x14ac:dyDescent="0.4">
      <c r="B98" s="28">
        <v>95</v>
      </c>
      <c r="C98" s="26">
        <v>6.5748489181599146E-2</v>
      </c>
      <c r="D98" s="42">
        <v>5.961921985646864E-2</v>
      </c>
      <c r="E98" s="19">
        <v>6.6382045596175318E-2</v>
      </c>
      <c r="F98" s="26">
        <v>12.536770903806779</v>
      </c>
      <c r="G98" s="19">
        <v>13.276409119235064</v>
      </c>
    </row>
    <row r="99" spans="2:7" x14ac:dyDescent="0.4">
      <c r="B99" s="28">
        <v>96</v>
      </c>
      <c r="C99" s="26">
        <v>3.7338147918306815E-2</v>
      </c>
      <c r="D99" s="42">
        <v>4.1232780189170919E-2</v>
      </c>
      <c r="E99" s="19">
        <v>5.3109896098137072E-2</v>
      </c>
      <c r="F99" s="26">
        <v>7.8570928107477735</v>
      </c>
      <c r="G99" s="19">
        <v>10.621979219627415</v>
      </c>
    </row>
    <row r="100" spans="2:7" x14ac:dyDescent="0.4">
      <c r="B100" s="28">
        <v>97</v>
      </c>
      <c r="C100" s="26">
        <v>5.2338532179566424E-2</v>
      </c>
      <c r="D100" s="42">
        <v>4.2721824755990602E-2</v>
      </c>
      <c r="E100" s="19">
        <v>5.5332349140714943E-2</v>
      </c>
      <c r="F100" s="26">
        <v>9.5060356935557024</v>
      </c>
      <c r="G100" s="19">
        <v>11.066469828142989</v>
      </c>
    </row>
    <row r="101" spans="2:7" x14ac:dyDescent="0.4">
      <c r="B101" s="28">
        <v>98</v>
      </c>
      <c r="C101" s="26">
        <v>4.1517023280836909E-2</v>
      </c>
      <c r="D101" s="42">
        <v>3.5783652435719265E-2</v>
      </c>
      <c r="E101" s="19">
        <v>5.3309064000181455E-2</v>
      </c>
      <c r="F101" s="26">
        <v>7.7300675716556171</v>
      </c>
      <c r="G101" s="19">
        <v>10.661812800036291</v>
      </c>
    </row>
    <row r="102" spans="2:7" x14ac:dyDescent="0.4">
      <c r="B102" s="28">
        <v>99</v>
      </c>
      <c r="C102" s="26">
        <v>6.2402096057694978E-2</v>
      </c>
      <c r="D102" s="42">
        <v>6.2023897852726169E-2</v>
      </c>
      <c r="E102" s="19">
        <v>4.4623357897671703E-2</v>
      </c>
      <c r="F102" s="26">
        <v>12.442599391042116</v>
      </c>
      <c r="G102" s="19">
        <v>8.9246715795343405</v>
      </c>
    </row>
    <row r="103" spans="2:7" x14ac:dyDescent="0.4">
      <c r="B103" s="28">
        <v>100</v>
      </c>
      <c r="C103" s="26">
        <v>6.3314282903427763E-2</v>
      </c>
      <c r="D103" s="42">
        <v>6.3738687667021093E-2</v>
      </c>
      <c r="E103" s="19">
        <v>4.9087272201748113E-2</v>
      </c>
      <c r="F103" s="26">
        <v>12.705297057044886</v>
      </c>
      <c r="G103" s="19">
        <v>9.8174544403496231</v>
      </c>
    </row>
    <row r="104" spans="2:7" x14ac:dyDescent="0.4">
      <c r="B104" s="28">
        <v>101</v>
      </c>
      <c r="C104" s="26">
        <v>4.7034879009423047E-2</v>
      </c>
      <c r="D104" s="42">
        <v>5.0788729962311006E-2</v>
      </c>
      <c r="E104" s="19">
        <v>6.3569642172052104E-2</v>
      </c>
      <c r="F104" s="26">
        <v>9.7823608971734046</v>
      </c>
      <c r="G104" s="19">
        <v>12.713928434410422</v>
      </c>
    </row>
    <row r="105" spans="2:7" x14ac:dyDescent="0.4">
      <c r="B105" s="28">
        <v>102</v>
      </c>
      <c r="C105" s="26">
        <v>5.3816116524199223E-2</v>
      </c>
      <c r="D105" s="42">
        <v>5.039747639217753E-2</v>
      </c>
      <c r="E105" s="19">
        <v>4.7642716881948925E-2</v>
      </c>
      <c r="F105" s="26">
        <v>10.421359291637675</v>
      </c>
      <c r="G105" s="19">
        <v>9.5285433763897842</v>
      </c>
    </row>
    <row r="106" spans="2:7" x14ac:dyDescent="0.4">
      <c r="B106" s="28">
        <v>103</v>
      </c>
      <c r="C106" s="26">
        <v>6.4850868661258429E-2</v>
      </c>
      <c r="D106" s="42">
        <v>6.7840982668377431E-2</v>
      </c>
      <c r="E106" s="19">
        <v>4.1034699708470568E-2</v>
      </c>
      <c r="F106" s="26">
        <v>13.269185132963585</v>
      </c>
      <c r="G106" s="19">
        <v>8.2069399416941131</v>
      </c>
    </row>
    <row r="107" spans="2:7" x14ac:dyDescent="0.4">
      <c r="B107" s="28">
        <v>104</v>
      </c>
      <c r="C107" s="26">
        <v>4.2919676865578883E-2</v>
      </c>
      <c r="D107" s="42">
        <v>4.1278662550491944E-2</v>
      </c>
      <c r="E107" s="19">
        <v>5.272067227534917E-2</v>
      </c>
      <c r="F107" s="26">
        <v>8.4198339416070827</v>
      </c>
      <c r="G107" s="19">
        <v>10.544134455069834</v>
      </c>
    </row>
    <row r="108" spans="2:7" x14ac:dyDescent="0.4">
      <c r="B108" s="28">
        <v>105</v>
      </c>
      <c r="C108" s="26">
        <v>5.8045329427982323E-2</v>
      </c>
      <c r="D108" s="42">
        <v>5.7449441385824938E-2</v>
      </c>
      <c r="E108" s="19">
        <v>5.4067949695409033E-2</v>
      </c>
      <c r="F108" s="26">
        <v>11.549477081380726</v>
      </c>
      <c r="G108" s="19">
        <v>10.813589939081806</v>
      </c>
    </row>
    <row r="109" spans="2:7" x14ac:dyDescent="0.4">
      <c r="B109" s="28">
        <v>106</v>
      </c>
      <c r="C109" s="26">
        <v>3.5335595693132153E-2</v>
      </c>
      <c r="D109" s="42">
        <v>4.1076795674406252E-2</v>
      </c>
      <c r="E109" s="19">
        <v>5.9540750361026087E-2</v>
      </c>
      <c r="F109" s="26">
        <v>7.6412391367538408</v>
      </c>
      <c r="G109" s="19">
        <v>11.908150072205217</v>
      </c>
    </row>
    <row r="110" spans="2:7" x14ac:dyDescent="0.4">
      <c r="B110" s="28">
        <v>107</v>
      </c>
      <c r="C110" s="26">
        <v>4.4418661678169991E-2</v>
      </c>
      <c r="D110" s="42">
        <v>4.0695204228789722E-2</v>
      </c>
      <c r="E110" s="19">
        <v>4.4664503048640877E-2</v>
      </c>
      <c r="F110" s="26">
        <v>8.5113865906959703</v>
      </c>
      <c r="G110" s="19">
        <v>8.9329006097281756</v>
      </c>
    </row>
    <row r="111" spans="2:7" x14ac:dyDescent="0.4">
      <c r="B111" s="28">
        <v>108</v>
      </c>
      <c r="C111" s="26">
        <v>5.0289331597713975E-2</v>
      </c>
      <c r="D111" s="42">
        <v>5.6747098476827573E-2</v>
      </c>
      <c r="E111" s="19">
        <v>4.9621569070340203E-2</v>
      </c>
      <c r="F111" s="26">
        <v>10.703643007454154</v>
      </c>
      <c r="G111" s="19">
        <v>9.9243138140680411</v>
      </c>
    </row>
    <row r="112" spans="2:7" x14ac:dyDescent="0.4">
      <c r="B112" s="28">
        <v>109</v>
      </c>
      <c r="C112" s="26">
        <v>5.7928795098668315E-2</v>
      </c>
      <c r="D112" s="42">
        <v>6.3413070495139195E-2</v>
      </c>
      <c r="E112" s="19">
        <v>5.5754384789252223E-2</v>
      </c>
      <c r="F112" s="26">
        <v>12.134186559380751</v>
      </c>
      <c r="G112" s="19">
        <v>11.150876957850445</v>
      </c>
    </row>
    <row r="113" spans="2:7" x14ac:dyDescent="0.4">
      <c r="B113" s="28">
        <v>110</v>
      </c>
      <c r="C113" s="26">
        <v>6.0327613898146781E-2</v>
      </c>
      <c r="D113" s="42">
        <v>5.6557399780897633E-2</v>
      </c>
      <c r="E113" s="19">
        <v>4.2027889636857579E-2</v>
      </c>
      <c r="F113" s="26">
        <v>11.688501367904442</v>
      </c>
      <c r="G113" s="19">
        <v>8.4055779273715157</v>
      </c>
    </row>
    <row r="114" spans="2:7" x14ac:dyDescent="0.4">
      <c r="B114" s="28">
        <v>111</v>
      </c>
      <c r="C114" s="26">
        <v>4.7871797642097952E-2</v>
      </c>
      <c r="D114" s="42">
        <v>5.6129069848432633E-2</v>
      </c>
      <c r="E114" s="19">
        <v>3.9611175979708896E-2</v>
      </c>
      <c r="F114" s="26">
        <v>10.40008674905306</v>
      </c>
      <c r="G114" s="19">
        <v>7.9222351959417789</v>
      </c>
    </row>
    <row r="115" spans="2:7" x14ac:dyDescent="0.4">
      <c r="B115" s="28">
        <v>112</v>
      </c>
      <c r="C115" s="26">
        <v>3.5550839859927783E-2</v>
      </c>
      <c r="D115" s="42">
        <v>3.4773608581387561E-2</v>
      </c>
      <c r="E115" s="19">
        <v>5.027313359137775E-2</v>
      </c>
      <c r="F115" s="26">
        <v>7.0324448441315344</v>
      </c>
      <c r="G115" s="19">
        <v>10.05462671827555</v>
      </c>
    </row>
    <row r="116" spans="2:7" x14ac:dyDescent="0.4">
      <c r="B116" s="28">
        <v>113</v>
      </c>
      <c r="C116" s="26">
        <v>5.4028669277627769E-2</v>
      </c>
      <c r="D116" s="42">
        <v>5.6297751821763282E-2</v>
      </c>
      <c r="E116" s="19">
        <v>4.0917323815515355E-2</v>
      </c>
      <c r="F116" s="26">
        <v>11.032642109939106</v>
      </c>
      <c r="G116" s="19">
        <v>8.1834647631030712</v>
      </c>
    </row>
    <row r="117" spans="2:7" x14ac:dyDescent="0.4">
      <c r="B117" s="28">
        <v>114</v>
      </c>
      <c r="C117" s="26">
        <v>5.9083994767123477E-2</v>
      </c>
      <c r="D117" s="42">
        <v>5.1478474009157393E-2</v>
      </c>
      <c r="E117" s="19">
        <v>4.1414496187496735E-2</v>
      </c>
      <c r="F117" s="26">
        <v>11.056246877628087</v>
      </c>
      <c r="G117" s="19">
        <v>8.2828992374993469</v>
      </c>
    </row>
    <row r="118" spans="2:7" x14ac:dyDescent="0.4">
      <c r="B118" s="28">
        <v>115</v>
      </c>
      <c r="C118" s="26">
        <v>1.6285637864317616E-2</v>
      </c>
      <c r="D118" s="42">
        <v>1.9396093973845965E-2</v>
      </c>
      <c r="E118" s="19">
        <v>4.8938289718454542E-2</v>
      </c>
      <c r="F118" s="26">
        <v>3.5681731838163584</v>
      </c>
      <c r="G118" s="19">
        <v>9.7876579436909079</v>
      </c>
    </row>
    <row r="119" spans="2:7" x14ac:dyDescent="0.4">
      <c r="B119" s="28">
        <v>116</v>
      </c>
      <c r="C119" s="26">
        <v>5.4695867673072184E-2</v>
      </c>
      <c r="D119" s="42">
        <v>5.3790265232319723E-2</v>
      </c>
      <c r="E119" s="19">
        <v>3.9501942552507836E-2</v>
      </c>
      <c r="F119" s="26">
        <v>10.848613290539191</v>
      </c>
      <c r="G119" s="19">
        <v>7.9003885105015677</v>
      </c>
    </row>
    <row r="120" spans="2:7" x14ac:dyDescent="0.4">
      <c r="B120" s="28">
        <v>117</v>
      </c>
      <c r="C120" s="26">
        <v>5.2711501546207268E-2</v>
      </c>
      <c r="D120" s="42">
        <v>5.7464211694421709E-2</v>
      </c>
      <c r="E120" s="19">
        <v>3.6282310111708481E-2</v>
      </c>
      <c r="F120" s="26">
        <v>11.017571324062898</v>
      </c>
      <c r="G120" s="19">
        <v>7.2564620223416965</v>
      </c>
    </row>
    <row r="121" spans="2:7" x14ac:dyDescent="0.4">
      <c r="B121" s="28">
        <v>118</v>
      </c>
      <c r="C121" s="26">
        <v>6.714433885936083E-2</v>
      </c>
      <c r="D121" s="42">
        <v>6.0308357486340017E-2</v>
      </c>
      <c r="E121" s="19">
        <v>4.3532979146371296E-2</v>
      </c>
      <c r="F121" s="26">
        <v>12.745269634570086</v>
      </c>
      <c r="G121" s="19">
        <v>8.70659582927426</v>
      </c>
    </row>
    <row r="122" spans="2:7" x14ac:dyDescent="0.4">
      <c r="B122" s="28">
        <v>119</v>
      </c>
      <c r="C122" s="26">
        <v>4.0139529618440452E-2</v>
      </c>
      <c r="D122" s="42">
        <v>3.9577169762204739E-2</v>
      </c>
      <c r="E122" s="19">
        <v>4.4557471001252742E-2</v>
      </c>
      <c r="F122" s="26">
        <v>7.9716699380645188</v>
      </c>
      <c r="G122" s="19">
        <v>8.9114942002505479</v>
      </c>
    </row>
    <row r="123" spans="2:7" x14ac:dyDescent="0.4">
      <c r="B123" s="28">
        <v>120</v>
      </c>
      <c r="C123" s="26">
        <v>6.8390166850505807E-2</v>
      </c>
      <c r="D123" s="42">
        <v>7.3766217290975045E-2</v>
      </c>
      <c r="E123" s="19">
        <v>5.2426875147349186E-2</v>
      </c>
      <c r="F123" s="26">
        <v>14.215638414148085</v>
      </c>
      <c r="G123" s="19">
        <v>10.485375029469838</v>
      </c>
    </row>
    <row r="124" spans="2:7" x14ac:dyDescent="0.4">
      <c r="B124" s="28">
        <v>121</v>
      </c>
      <c r="C124" s="26">
        <v>5.6307224547051588E-2</v>
      </c>
      <c r="D124" s="42">
        <v>5.6689010831850066E-2</v>
      </c>
      <c r="E124" s="19">
        <v>5.1485071722251093E-2</v>
      </c>
      <c r="F124" s="26">
        <v>11.299623537890165</v>
      </c>
      <c r="G124" s="19">
        <v>10.297014344450218</v>
      </c>
    </row>
    <row r="125" spans="2:7" x14ac:dyDescent="0.4">
      <c r="B125" s="28">
        <v>122</v>
      </c>
      <c r="C125" s="26">
        <v>4.416541895361191E-2</v>
      </c>
      <c r="D125" s="42">
        <v>4.5203433343057944E-2</v>
      </c>
      <c r="E125" s="19">
        <v>5.544591743180749E-2</v>
      </c>
      <c r="F125" s="26">
        <v>8.9368852296669843</v>
      </c>
      <c r="G125" s="19">
        <v>11.089183486361499</v>
      </c>
    </row>
    <row r="126" spans="2:7" x14ac:dyDescent="0.4">
      <c r="B126" s="28">
        <v>123</v>
      </c>
      <c r="C126" s="26">
        <v>5.2087732204652945E-2</v>
      </c>
      <c r="D126" s="42">
        <v>4.6872931298388452E-2</v>
      </c>
      <c r="E126" s="19">
        <v>5.6545326620876538E-2</v>
      </c>
      <c r="F126" s="26">
        <v>9.8960663503041388</v>
      </c>
      <c r="G126" s="19">
        <v>11.309065324175307</v>
      </c>
    </row>
    <row r="127" spans="2:7" x14ac:dyDescent="0.4">
      <c r="B127" s="28">
        <v>124</v>
      </c>
      <c r="C127" s="26">
        <v>4.7374235390643296E-2</v>
      </c>
      <c r="D127" s="42">
        <v>4.902547457195059E-2</v>
      </c>
      <c r="E127" s="19">
        <v>3.6566746907480303E-2</v>
      </c>
      <c r="F127" s="26">
        <v>9.6399709962593896</v>
      </c>
      <c r="G127" s="19">
        <v>7.3133493814960611</v>
      </c>
    </row>
    <row r="128" spans="2:7" x14ac:dyDescent="0.4">
      <c r="B128" s="28">
        <v>125</v>
      </c>
      <c r="C128" s="26">
        <v>5.0250837183701748E-2</v>
      </c>
      <c r="D128" s="42">
        <v>4.4002307183334262E-2</v>
      </c>
      <c r="E128" s="19">
        <v>5.2593769142746292E-2</v>
      </c>
      <c r="F128" s="26">
        <v>9.4253144367036015</v>
      </c>
      <c r="G128" s="19">
        <v>10.518753828549258</v>
      </c>
    </row>
    <row r="129" spans="2:7" x14ac:dyDescent="0.4">
      <c r="B129" s="28">
        <v>126</v>
      </c>
      <c r="C129" s="26">
        <v>5.8614511899201027E-2</v>
      </c>
      <c r="D129" s="42">
        <v>5.0852946521569152E-2</v>
      </c>
      <c r="E129" s="19">
        <v>4.6142356091034557E-2</v>
      </c>
      <c r="F129" s="26">
        <v>10.946745842077018</v>
      </c>
      <c r="G129" s="19">
        <v>9.2284712182069111</v>
      </c>
    </row>
    <row r="130" spans="2:7" x14ac:dyDescent="0.4">
      <c r="B130" s="28">
        <v>127</v>
      </c>
      <c r="C130" s="26">
        <v>5.2470164270001021E-2</v>
      </c>
      <c r="D130" s="42">
        <v>5.0193973359801712E-2</v>
      </c>
      <c r="E130" s="19">
        <v>3.6088178158970093E-2</v>
      </c>
      <c r="F130" s="26">
        <v>10.266413762980275</v>
      </c>
      <c r="G130" s="19">
        <v>7.2176356317940185</v>
      </c>
    </row>
    <row r="131" spans="2:7" x14ac:dyDescent="0.4">
      <c r="B131" s="28">
        <v>128</v>
      </c>
      <c r="C131" s="26">
        <v>5.2511944030817041E-2</v>
      </c>
      <c r="D131" s="42">
        <v>5.5392837487569388E-2</v>
      </c>
      <c r="E131" s="19">
        <v>4.2658674653288368E-2</v>
      </c>
      <c r="F131" s="26">
        <v>10.790478151838641</v>
      </c>
      <c r="G131" s="19">
        <v>8.5317349306576737</v>
      </c>
    </row>
    <row r="132" spans="2:7" x14ac:dyDescent="0.4">
      <c r="B132" s="28">
        <v>129</v>
      </c>
      <c r="C132" s="26">
        <v>5.9433837173454365E-2</v>
      </c>
      <c r="D132" s="42">
        <v>5.6738216319884051E-2</v>
      </c>
      <c r="E132" s="19">
        <v>6.5299474944799915E-2</v>
      </c>
      <c r="F132" s="26">
        <v>11.61720534933384</v>
      </c>
      <c r="G132" s="19">
        <v>13.059894988959982</v>
      </c>
    </row>
    <row r="133" spans="2:7" x14ac:dyDescent="0.4">
      <c r="B133" s="28">
        <v>130</v>
      </c>
      <c r="C133" s="26">
        <v>5.4307672308959588E-2</v>
      </c>
      <c r="D133" s="42">
        <v>6.1514016213700208E-2</v>
      </c>
      <c r="E133" s="19">
        <v>4.9932913061162952E-2</v>
      </c>
      <c r="F133" s="26">
        <v>11.58216885226598</v>
      </c>
      <c r="G133" s="19">
        <v>9.9865826122325903</v>
      </c>
    </row>
    <row r="134" spans="2:7" x14ac:dyDescent="0.4">
      <c r="B134" s="28">
        <v>131</v>
      </c>
      <c r="C134" s="26">
        <v>5.7515313285896631E-2</v>
      </c>
      <c r="D134" s="42">
        <v>5.4180536704022515E-2</v>
      </c>
      <c r="E134" s="19">
        <v>4.4761722662115096E-2</v>
      </c>
      <c r="F134" s="26">
        <v>11.169584998991915</v>
      </c>
      <c r="G134" s="19">
        <v>8.9523445324230195</v>
      </c>
    </row>
    <row r="135" spans="2:7" x14ac:dyDescent="0.4">
      <c r="B135" s="28">
        <v>132</v>
      </c>
      <c r="C135" s="26">
        <v>5.8242936396959794E-2</v>
      </c>
      <c r="D135" s="42">
        <v>6.2130067290695451E-2</v>
      </c>
      <c r="E135" s="19">
        <v>5.9070064144315232E-2</v>
      </c>
      <c r="F135" s="26">
        <v>12.037300368765525</v>
      </c>
      <c r="G135" s="19">
        <v>11.814012828863046</v>
      </c>
    </row>
    <row r="136" spans="2:7" x14ac:dyDescent="0.4">
      <c r="B136" s="28">
        <v>133</v>
      </c>
      <c r="C136" s="26">
        <v>4.6286292831540031E-2</v>
      </c>
      <c r="D136" s="42">
        <v>5.2102750933280068E-2</v>
      </c>
      <c r="E136" s="19">
        <v>5.0653524839276758E-2</v>
      </c>
      <c r="F136" s="26">
        <v>9.8389043764820094</v>
      </c>
      <c r="G136" s="19">
        <v>10.130704967855351</v>
      </c>
    </row>
    <row r="137" spans="2:7" x14ac:dyDescent="0.4">
      <c r="B137" s="28">
        <v>134</v>
      </c>
      <c r="C137" s="26">
        <v>3.3356035605037394E-2</v>
      </c>
      <c r="D137" s="42">
        <v>3.1122335889035679E-2</v>
      </c>
      <c r="E137" s="19">
        <v>5.7887254066322932E-2</v>
      </c>
      <c r="F137" s="26">
        <v>6.4478371494073077</v>
      </c>
      <c r="G137" s="19">
        <v>11.577450813264587</v>
      </c>
    </row>
    <row r="138" spans="2:7" x14ac:dyDescent="0.4">
      <c r="B138" s="28">
        <v>135</v>
      </c>
      <c r="C138" s="26">
        <v>7.5781200994519876E-2</v>
      </c>
      <c r="D138" s="42">
        <v>7.3423890751603327E-2</v>
      </c>
      <c r="E138" s="19">
        <v>7.0600682984941557E-2</v>
      </c>
      <c r="F138" s="26">
        <v>14.92050917461232</v>
      </c>
      <c r="G138" s="19">
        <v>14.120136596988312</v>
      </c>
    </row>
    <row r="139" spans="2:7" x14ac:dyDescent="0.4">
      <c r="B139" s="28">
        <v>136</v>
      </c>
      <c r="C139" s="26">
        <v>6.0801979806406586E-2</v>
      </c>
      <c r="D139" s="42">
        <v>5.3818065396110878E-2</v>
      </c>
      <c r="E139" s="19">
        <v>6.3965836401098181E-2</v>
      </c>
      <c r="F139" s="26">
        <v>11.462004520251746</v>
      </c>
      <c r="G139" s="19">
        <v>12.793167280219636</v>
      </c>
    </row>
    <row r="140" spans="2:7" x14ac:dyDescent="0.4">
      <c r="B140" s="28">
        <v>137</v>
      </c>
      <c r="C140" s="26">
        <v>6.9950274934741402E-2</v>
      </c>
      <c r="D140" s="42">
        <v>5.9135881084997829E-2</v>
      </c>
      <c r="E140" s="19">
        <v>6.4387432137385028E-2</v>
      </c>
      <c r="F140" s="26">
        <v>12.908615601973924</v>
      </c>
      <c r="G140" s="19">
        <v>12.877486427477006</v>
      </c>
    </row>
    <row r="141" spans="2:7" x14ac:dyDescent="0.4">
      <c r="B141" s="28">
        <v>138</v>
      </c>
      <c r="C141" s="26">
        <v>5.4629510486884303E-2</v>
      </c>
      <c r="D141" s="42">
        <v>5.6949990095417485E-2</v>
      </c>
      <c r="E141" s="19">
        <v>4.3064665300656384E-2</v>
      </c>
      <c r="F141" s="26">
        <v>11.157950058230179</v>
      </c>
      <c r="G141" s="19">
        <v>8.6129330601312759</v>
      </c>
    </row>
    <row r="142" spans="2:7" x14ac:dyDescent="0.4">
      <c r="B142" s="28">
        <v>139</v>
      </c>
      <c r="C142" s="26">
        <v>5.5142900927733551E-2</v>
      </c>
      <c r="D142" s="42">
        <v>6.1920372072338199E-2</v>
      </c>
      <c r="E142" s="19">
        <v>4.8526252410648521E-2</v>
      </c>
      <c r="F142" s="26">
        <v>11.706327300007175</v>
      </c>
      <c r="G142" s="19">
        <v>9.7052504821297045</v>
      </c>
    </row>
    <row r="143" spans="2:7" x14ac:dyDescent="0.4">
      <c r="B143" s="28">
        <v>140</v>
      </c>
      <c r="C143" s="26">
        <v>3.3310386279514284E-2</v>
      </c>
      <c r="D143" s="42">
        <v>3.5270126887126156E-2</v>
      </c>
      <c r="E143" s="19">
        <v>5.5839300640456523E-2</v>
      </c>
      <c r="F143" s="26">
        <v>6.858051316664044</v>
      </c>
      <c r="G143" s="19">
        <v>11.167860128091304</v>
      </c>
    </row>
    <row r="144" spans="2:7" x14ac:dyDescent="0.4">
      <c r="B144" s="28">
        <v>141</v>
      </c>
      <c r="C144" s="26">
        <v>3.2860271617741875E-2</v>
      </c>
      <c r="D144" s="42">
        <v>3.3522192018382135E-2</v>
      </c>
      <c r="E144" s="19">
        <v>5.049125839936415E-2</v>
      </c>
      <c r="F144" s="26">
        <v>6.6382463636124012</v>
      </c>
      <c r="G144" s="19">
        <v>10.098251679872829</v>
      </c>
    </row>
    <row r="145" spans="2:7" x14ac:dyDescent="0.4">
      <c r="B145" s="28">
        <v>142</v>
      </c>
      <c r="C145" s="26">
        <v>4.3988398471758346E-2</v>
      </c>
      <c r="D145" s="42">
        <v>3.8534441027796781E-2</v>
      </c>
      <c r="E145" s="19">
        <v>3.9186779618803347E-2</v>
      </c>
      <c r="F145" s="26">
        <v>8.2522839499555136</v>
      </c>
      <c r="G145" s="19">
        <v>7.8373559237606694</v>
      </c>
    </row>
    <row r="146" spans="2:7" x14ac:dyDescent="0.4">
      <c r="B146" s="28">
        <v>143</v>
      </c>
      <c r="C146" s="26">
        <v>5.0873863618598858E-2</v>
      </c>
      <c r="D146" s="42">
        <v>5.8306434454084087E-2</v>
      </c>
      <c r="E146" s="19">
        <v>5.5928990921844605E-2</v>
      </c>
      <c r="F146" s="26">
        <v>10.918029807268294</v>
      </c>
      <c r="G146" s="19">
        <v>11.18579818436892</v>
      </c>
    </row>
    <row r="147" spans="2:7" x14ac:dyDescent="0.4">
      <c r="B147" s="28">
        <v>144</v>
      </c>
      <c r="C147" s="26">
        <v>5.333686515272109E-2</v>
      </c>
      <c r="D147" s="42">
        <v>5.5357136747486088E-2</v>
      </c>
      <c r="E147" s="19">
        <v>4.6758164328464351E-2</v>
      </c>
      <c r="F147" s="26">
        <v>10.869400190020716</v>
      </c>
      <c r="G147" s="19">
        <v>9.3516328656928707</v>
      </c>
    </row>
    <row r="148" spans="2:7" x14ac:dyDescent="0.4">
      <c r="B148" s="28">
        <v>145</v>
      </c>
      <c r="C148" s="26">
        <v>4.7309321788447399E-2</v>
      </c>
      <c r="D148" s="42">
        <v>4.7752175376423858E-2</v>
      </c>
      <c r="E148" s="19">
        <v>5.7690777445718065E-2</v>
      </c>
      <c r="F148" s="26">
        <v>9.5061497164871263</v>
      </c>
      <c r="G148" s="19">
        <v>11.538155489143612</v>
      </c>
    </row>
    <row r="149" spans="2:7" x14ac:dyDescent="0.4">
      <c r="B149" s="28">
        <v>146</v>
      </c>
      <c r="C149" s="26">
        <v>4.732681950425998E-2</v>
      </c>
      <c r="D149" s="42">
        <v>4.4510968225727816E-2</v>
      </c>
      <c r="E149" s="19">
        <v>3.8511735086524786E-2</v>
      </c>
      <c r="F149" s="26">
        <v>9.1837787729987799</v>
      </c>
      <c r="G149" s="19">
        <v>7.7023470173049571</v>
      </c>
    </row>
    <row r="150" spans="2:7" x14ac:dyDescent="0.4">
      <c r="B150" s="28">
        <v>147</v>
      </c>
      <c r="C150" s="26">
        <v>5.8593955091653299E-2</v>
      </c>
      <c r="D150" s="42">
        <v>5.2032255605729126E-2</v>
      </c>
      <c r="E150" s="19">
        <v>5.220613425363442E-2</v>
      </c>
      <c r="F150" s="26">
        <v>11.062621069738242</v>
      </c>
      <c r="G150" s="19">
        <v>10.441226850726885</v>
      </c>
    </row>
    <row r="151" spans="2:7" x14ac:dyDescent="0.4">
      <c r="B151" s="28">
        <v>148</v>
      </c>
      <c r="C151" s="26">
        <v>4.7238716626368804E-2</v>
      </c>
      <c r="D151" s="42">
        <v>4.3411250278491957E-2</v>
      </c>
      <c r="E151" s="19">
        <v>4.6910064679135013E-2</v>
      </c>
      <c r="F151" s="26">
        <v>9.0649966904860761</v>
      </c>
      <c r="G151" s="19">
        <v>9.382012935827003</v>
      </c>
    </row>
    <row r="152" spans="2:7" x14ac:dyDescent="0.4">
      <c r="B152" s="28">
        <v>149</v>
      </c>
      <c r="C152" s="26">
        <v>4.5503208397003725E-2</v>
      </c>
      <c r="D152" s="42">
        <v>3.7131615068699136E-2</v>
      </c>
      <c r="E152" s="19">
        <v>4.2587806880355086E-2</v>
      </c>
      <c r="F152" s="26">
        <v>8.2634823465702851</v>
      </c>
      <c r="G152" s="19">
        <v>8.5175613760710167</v>
      </c>
    </row>
    <row r="153" spans="2:7" x14ac:dyDescent="0.4">
      <c r="B153" s="28">
        <v>150</v>
      </c>
      <c r="C153" s="26">
        <v>3.5017307090672266E-2</v>
      </c>
      <c r="D153" s="42">
        <v>3.6217050847723954E-2</v>
      </c>
      <c r="E153" s="19">
        <v>4.5575860468608016E-2</v>
      </c>
      <c r="F153" s="26">
        <v>7.1234357938396222</v>
      </c>
      <c r="G153" s="19">
        <v>9.1151720937216041</v>
      </c>
    </row>
    <row r="154" spans="2:7" x14ac:dyDescent="0.4">
      <c r="B154" s="28">
        <v>151</v>
      </c>
      <c r="C154" s="26">
        <v>4.6749879321715732E-2</v>
      </c>
      <c r="D154" s="42">
        <v>3.909093063645297E-2</v>
      </c>
      <c r="E154" s="19">
        <v>4.4835428522873193E-2</v>
      </c>
      <c r="F154" s="26">
        <v>8.5840809958168709</v>
      </c>
      <c r="G154" s="19">
        <v>8.9670857045746377</v>
      </c>
    </row>
    <row r="155" spans="2:7" x14ac:dyDescent="0.4">
      <c r="B155" s="28">
        <v>152</v>
      </c>
      <c r="C155" s="26">
        <v>5.1488546841368485E-2</v>
      </c>
      <c r="D155" s="42">
        <v>4.645345082533002E-2</v>
      </c>
      <c r="E155" s="19">
        <v>4.6845202387626336E-2</v>
      </c>
      <c r="F155" s="26">
        <v>9.7941997666698501</v>
      </c>
      <c r="G155" s="19">
        <v>9.3690404775252674</v>
      </c>
    </row>
    <row r="156" spans="2:7" x14ac:dyDescent="0.4">
      <c r="B156" s="28">
        <v>153</v>
      </c>
      <c r="C156" s="26">
        <v>4.131382896236109E-2</v>
      </c>
      <c r="D156" s="42">
        <v>4.0890251960801323E-2</v>
      </c>
      <c r="E156" s="19">
        <v>6.1518211570692836E-2</v>
      </c>
      <c r="F156" s="26">
        <v>8.2204080923162408</v>
      </c>
      <c r="G156" s="19">
        <v>12.303642314138568</v>
      </c>
    </row>
    <row r="157" spans="2:7" x14ac:dyDescent="0.4">
      <c r="B157" s="28">
        <v>154</v>
      </c>
      <c r="C157" s="26">
        <v>6.257697486891374E-2</v>
      </c>
      <c r="D157" s="42">
        <v>5.8894900496393343E-2</v>
      </c>
      <c r="E157" s="19">
        <v>5.0844673839184944E-2</v>
      </c>
      <c r="F157" s="26">
        <v>12.147187536530708</v>
      </c>
      <c r="G157" s="19">
        <v>10.168934767836989</v>
      </c>
    </row>
    <row r="158" spans="2:7" x14ac:dyDescent="0.4">
      <c r="B158" s="28">
        <v>155</v>
      </c>
      <c r="C158" s="26">
        <v>5.6459882367101984E-2</v>
      </c>
      <c r="D158" s="42">
        <v>5.4109996100146975E-2</v>
      </c>
      <c r="E158" s="19">
        <v>3.6401690341383616E-2</v>
      </c>
      <c r="F158" s="26">
        <v>11.056987846724896</v>
      </c>
      <c r="G158" s="19">
        <v>7.2803380682767234</v>
      </c>
    </row>
    <row r="159" spans="2:7" x14ac:dyDescent="0.4">
      <c r="B159" s="28">
        <v>156</v>
      </c>
      <c r="C159" s="26">
        <v>6.6958904152144352E-2</v>
      </c>
      <c r="D159" s="42">
        <v>6.5846668626050056E-2</v>
      </c>
      <c r="E159" s="19">
        <v>4.3546461201949709E-2</v>
      </c>
      <c r="F159" s="26">
        <v>13.28055727781944</v>
      </c>
      <c r="G159" s="19">
        <v>8.7092922403899422</v>
      </c>
    </row>
    <row r="160" spans="2:7" x14ac:dyDescent="0.4">
      <c r="B160" s="28">
        <v>157</v>
      </c>
      <c r="C160" s="26">
        <v>5.0550045912586737E-2</v>
      </c>
      <c r="D160" s="42">
        <v>4.3076590708953595E-2</v>
      </c>
      <c r="E160" s="19">
        <v>4.540008159112742E-2</v>
      </c>
      <c r="F160" s="26">
        <v>9.3626636621540342</v>
      </c>
      <c r="G160" s="19">
        <v>9.0800163182254838</v>
      </c>
    </row>
    <row r="161" spans="2:7" x14ac:dyDescent="0.4">
      <c r="B161" s="28">
        <v>158</v>
      </c>
      <c r="C161" s="26">
        <v>5.2913533050112094E-2</v>
      </c>
      <c r="D161" s="42">
        <v>4.6833592147693552E-2</v>
      </c>
      <c r="E161" s="19">
        <v>4.2699229429846587E-2</v>
      </c>
      <c r="F161" s="26">
        <v>9.9747125197805637</v>
      </c>
      <c r="G161" s="19">
        <v>8.5398458859693172</v>
      </c>
    </row>
    <row r="162" spans="2:7" x14ac:dyDescent="0.4">
      <c r="B162" s="28">
        <v>159</v>
      </c>
      <c r="C162" s="26">
        <v>5.7665879854849222E-2</v>
      </c>
      <c r="D162" s="42">
        <v>6.0162885085772083E-2</v>
      </c>
      <c r="E162" s="19">
        <v>3.9567689968453591E-2</v>
      </c>
      <c r="F162" s="26">
        <v>11.78287649406213</v>
      </c>
      <c r="G162" s="19">
        <v>7.913537993690718</v>
      </c>
    </row>
    <row r="163" spans="2:7" x14ac:dyDescent="0.4">
      <c r="B163" s="28">
        <v>160</v>
      </c>
      <c r="C163" s="26">
        <v>6.1665485864618674E-2</v>
      </c>
      <c r="D163" s="42">
        <v>6.3013510464099046E-2</v>
      </c>
      <c r="E163" s="19">
        <v>5.7598632858175833E-2</v>
      </c>
      <c r="F163" s="26">
        <v>12.467899632871772</v>
      </c>
      <c r="G163" s="19">
        <v>11.519726571635166</v>
      </c>
    </row>
    <row r="164" spans="2:7" x14ac:dyDescent="0.4">
      <c r="B164" s="28">
        <v>161</v>
      </c>
      <c r="C164" s="26">
        <v>5.7027427654486103E-2</v>
      </c>
      <c r="D164" s="42">
        <v>5.5884978338989776E-2</v>
      </c>
      <c r="E164" s="19">
        <v>4.8119927135225671E-2</v>
      </c>
      <c r="F164" s="26">
        <v>11.291240599347589</v>
      </c>
      <c r="G164" s="19">
        <v>9.6239854270451346</v>
      </c>
    </row>
    <row r="165" spans="2:7" x14ac:dyDescent="0.4">
      <c r="B165" s="28">
        <v>162</v>
      </c>
      <c r="C165" s="26">
        <v>6.5223887813343609E-2</v>
      </c>
      <c r="D165" s="42">
        <v>5.8662420685491823E-2</v>
      </c>
      <c r="E165" s="19">
        <v>3.7796534849303232E-2</v>
      </c>
      <c r="F165" s="26">
        <v>12.388630849883544</v>
      </c>
      <c r="G165" s="19">
        <v>7.5593069698606463</v>
      </c>
    </row>
    <row r="166" spans="2:7" x14ac:dyDescent="0.4">
      <c r="B166" s="28">
        <v>163</v>
      </c>
      <c r="C166" s="26">
        <v>5.0344549728961831E-2</v>
      </c>
      <c r="D166" s="42">
        <v>4.8718966173963089E-2</v>
      </c>
      <c r="E166" s="19">
        <v>4.6238497564132938E-2</v>
      </c>
      <c r="F166" s="26">
        <v>9.9063515902924912</v>
      </c>
      <c r="G166" s="19">
        <v>9.2476995128265873</v>
      </c>
    </row>
    <row r="167" spans="2:7" x14ac:dyDescent="0.4">
      <c r="B167" s="28">
        <v>164</v>
      </c>
      <c r="C167" s="26">
        <v>4.5484760210401202E-2</v>
      </c>
      <c r="D167" s="42">
        <v>4.2750969345071554E-2</v>
      </c>
      <c r="E167" s="19">
        <v>5.6614244610999676E-2</v>
      </c>
      <c r="F167" s="26">
        <v>8.8235729555472755</v>
      </c>
      <c r="G167" s="19">
        <v>11.322848922199935</v>
      </c>
    </row>
    <row r="168" spans="2:7" x14ac:dyDescent="0.4">
      <c r="B168" s="28">
        <v>165</v>
      </c>
      <c r="C168" s="26">
        <v>4.8502405640482187E-2</v>
      </c>
      <c r="D168" s="42">
        <v>4.9993348867960939E-2</v>
      </c>
      <c r="E168" s="19">
        <v>3.8026480244429645E-2</v>
      </c>
      <c r="F168" s="26">
        <v>9.8495754508443127</v>
      </c>
      <c r="G168" s="19">
        <v>7.6052960488859291</v>
      </c>
    </row>
    <row r="169" spans="2:7" x14ac:dyDescent="0.4">
      <c r="B169" s="28">
        <v>166</v>
      </c>
      <c r="C169" s="26">
        <v>5.4549222668881542E-2</v>
      </c>
      <c r="D169" s="42">
        <v>5.1053035521525056E-2</v>
      </c>
      <c r="E169" s="19">
        <v>3.7706787934528196E-2</v>
      </c>
      <c r="F169" s="26">
        <v>10.56022581904066</v>
      </c>
      <c r="G169" s="19">
        <v>7.5413575869056393</v>
      </c>
    </row>
    <row r="170" spans="2:7" x14ac:dyDescent="0.4">
      <c r="B170" s="28">
        <v>167</v>
      </c>
      <c r="C170" s="26">
        <v>5.6837641105644404E-2</v>
      </c>
      <c r="D170" s="42">
        <v>5.2806681866152144E-2</v>
      </c>
      <c r="E170" s="19">
        <v>5.0173463700330594E-2</v>
      </c>
      <c r="F170" s="26">
        <v>10.964432297179656</v>
      </c>
      <c r="G170" s="19">
        <v>10.034692740066118</v>
      </c>
    </row>
    <row r="171" spans="2:7" x14ac:dyDescent="0.4">
      <c r="B171" s="28">
        <v>168</v>
      </c>
      <c r="C171" s="26">
        <v>5.8634998870452662E-2</v>
      </c>
      <c r="D171" s="42">
        <v>5.8624253417066834E-2</v>
      </c>
      <c r="E171" s="19">
        <v>5.2538559911176168E-2</v>
      </c>
      <c r="F171" s="26">
        <v>11.725925228751951</v>
      </c>
      <c r="G171" s="19">
        <v>10.507711982235234</v>
      </c>
    </row>
    <row r="172" spans="2:7" x14ac:dyDescent="0.4">
      <c r="B172" s="28">
        <v>169</v>
      </c>
      <c r="C172" s="26">
        <v>6.1578461504145719E-2</v>
      </c>
      <c r="D172" s="42">
        <v>6.1823949140185949E-2</v>
      </c>
      <c r="E172" s="19">
        <v>5.3838853962481656E-2</v>
      </c>
      <c r="F172" s="26">
        <v>12.340241064433165</v>
      </c>
      <c r="G172" s="19">
        <v>10.76777079249633</v>
      </c>
    </row>
    <row r="173" spans="2:7" x14ac:dyDescent="0.4">
      <c r="B173" s="28">
        <v>170</v>
      </c>
      <c r="C173" s="26">
        <v>4.5750098065244937E-2</v>
      </c>
      <c r="D173" s="42">
        <v>4.0981790769040141E-2</v>
      </c>
      <c r="E173" s="19">
        <v>5.0476331336591261E-2</v>
      </c>
      <c r="F173" s="26">
        <v>8.6731888834285087</v>
      </c>
      <c r="G173" s="19">
        <v>10.095266267318252</v>
      </c>
    </row>
    <row r="174" spans="2:7" x14ac:dyDescent="0.4">
      <c r="B174" s="28">
        <v>171</v>
      </c>
      <c r="C174" s="26">
        <v>3.8562131360357361E-2</v>
      </c>
      <c r="D174" s="42">
        <v>4.0577087098301184E-2</v>
      </c>
      <c r="E174" s="19">
        <v>6.018110881565969E-2</v>
      </c>
      <c r="F174" s="26">
        <v>7.913921845865854</v>
      </c>
      <c r="G174" s="19">
        <v>12.036221763131937</v>
      </c>
    </row>
    <row r="175" spans="2:7" x14ac:dyDescent="0.4">
      <c r="B175" s="28">
        <v>172</v>
      </c>
      <c r="C175" s="26">
        <v>4.5618259289597736E-2</v>
      </c>
      <c r="D175" s="42">
        <v>5.0470964534726111E-2</v>
      </c>
      <c r="E175" s="19">
        <v>5.6194186766596252E-2</v>
      </c>
      <c r="F175" s="26">
        <v>9.6089223824323859</v>
      </c>
      <c r="G175" s="19">
        <v>11.23883735331925</v>
      </c>
    </row>
    <row r="176" spans="2:7" x14ac:dyDescent="0.4">
      <c r="B176" s="28">
        <v>173</v>
      </c>
      <c r="C176" s="26">
        <v>5.9915691231113427E-2</v>
      </c>
      <c r="D176" s="42">
        <v>6.0113933355284165E-2</v>
      </c>
      <c r="E176" s="19">
        <v>4.5034040990675456E-2</v>
      </c>
      <c r="F176" s="26">
        <v>12.002962458639759</v>
      </c>
      <c r="G176" s="19">
        <v>9.0068081981350918</v>
      </c>
    </row>
    <row r="177" spans="2:7" x14ac:dyDescent="0.4">
      <c r="B177" s="28">
        <v>174</v>
      </c>
      <c r="C177" s="26">
        <v>3.3478806123284709E-2</v>
      </c>
      <c r="D177" s="42">
        <v>3.2847762629625285E-2</v>
      </c>
      <c r="E177" s="19">
        <v>4.8755434411197181E-2</v>
      </c>
      <c r="F177" s="26">
        <v>6.6326568752909996</v>
      </c>
      <c r="G177" s="19">
        <v>9.7510868822394361</v>
      </c>
    </row>
    <row r="178" spans="2:7" x14ac:dyDescent="0.4">
      <c r="B178" s="28">
        <v>175</v>
      </c>
      <c r="C178" s="26">
        <v>5.7603781433651545E-2</v>
      </c>
      <c r="D178" s="42">
        <v>5.289165613592809E-2</v>
      </c>
      <c r="E178" s="19">
        <v>3.9652411188796158E-2</v>
      </c>
      <c r="F178" s="26">
        <v>11.049543756957963</v>
      </c>
      <c r="G178" s="19">
        <v>7.9304822377592314</v>
      </c>
    </row>
    <row r="179" spans="2:7" x14ac:dyDescent="0.4">
      <c r="B179" s="28">
        <v>176</v>
      </c>
      <c r="C179" s="26">
        <v>3.4042684243768995E-2</v>
      </c>
      <c r="D179" s="42">
        <v>3.8078021371650797E-2</v>
      </c>
      <c r="E179" s="19">
        <v>3.9047588219450591E-2</v>
      </c>
      <c r="F179" s="26">
        <v>7.2120705615419798</v>
      </c>
      <c r="G179" s="19">
        <v>7.8095176438901177</v>
      </c>
    </row>
    <row r="180" spans="2:7" x14ac:dyDescent="0.4">
      <c r="B180" s="28">
        <v>177</v>
      </c>
      <c r="C180" s="26">
        <v>3.5921056826266153E-2</v>
      </c>
      <c r="D180" s="42">
        <v>3.2076941189176748E-2</v>
      </c>
      <c r="E180" s="19">
        <v>4.2791480608108466E-2</v>
      </c>
      <c r="F180" s="26">
        <v>6.7997998015442906</v>
      </c>
      <c r="G180" s="19">
        <v>8.5582961216216926</v>
      </c>
    </row>
    <row r="181" spans="2:7" x14ac:dyDescent="0.4">
      <c r="B181" s="28">
        <v>178</v>
      </c>
      <c r="C181" s="26">
        <v>4.8478702420214036E-2</v>
      </c>
      <c r="D181" s="42">
        <v>4.2973224401011395E-2</v>
      </c>
      <c r="E181" s="19">
        <v>8.1334497184647386E-2</v>
      </c>
      <c r="F181" s="26">
        <v>9.1451926821225431</v>
      </c>
      <c r="G181" s="19">
        <v>16.266899436929478</v>
      </c>
    </row>
    <row r="182" spans="2:7" x14ac:dyDescent="0.4">
      <c r="B182" s="28">
        <v>179</v>
      </c>
      <c r="C182" s="26">
        <v>4.8612898869213668E-2</v>
      </c>
      <c r="D182" s="42">
        <v>5.4751421478959859E-2</v>
      </c>
      <c r="E182" s="19">
        <v>4.4843368126480321E-2</v>
      </c>
      <c r="F182" s="26">
        <v>10.336432034817353</v>
      </c>
      <c r="G182" s="19">
        <v>8.9686736252960646</v>
      </c>
    </row>
    <row r="183" spans="2:7" x14ac:dyDescent="0.4">
      <c r="B183" s="28">
        <v>180</v>
      </c>
      <c r="C183" s="26">
        <v>6.9173686350936958E-2</v>
      </c>
      <c r="D183" s="42">
        <v>6.7994136459870763E-2</v>
      </c>
      <c r="E183" s="19">
        <v>4.5196415282144992E-2</v>
      </c>
      <c r="F183" s="26">
        <v>13.716782281080771</v>
      </c>
      <c r="G183" s="19">
        <v>9.0392830564289977</v>
      </c>
    </row>
    <row r="184" spans="2:7" x14ac:dyDescent="0.4">
      <c r="B184" s="28">
        <v>181</v>
      </c>
      <c r="C184" s="26">
        <v>5.7408548461250784E-2</v>
      </c>
      <c r="D184" s="42">
        <v>6.2556404154721468E-2</v>
      </c>
      <c r="E184" s="19">
        <v>3.7009782676369236E-2</v>
      </c>
      <c r="F184" s="26">
        <v>11.996495261597225</v>
      </c>
      <c r="G184" s="19">
        <v>7.4019565352738477</v>
      </c>
    </row>
    <row r="185" spans="2:7" x14ac:dyDescent="0.4">
      <c r="B185" s="28">
        <v>182</v>
      </c>
      <c r="C185" s="26">
        <v>5.4386914888316006E-2</v>
      </c>
      <c r="D185" s="42">
        <v>5.3501293164542711E-2</v>
      </c>
      <c r="E185" s="19">
        <v>4.4754151759475266E-2</v>
      </c>
      <c r="F185" s="26">
        <v>10.788820805285871</v>
      </c>
      <c r="G185" s="19">
        <v>8.9508303518950534</v>
      </c>
    </row>
    <row r="186" spans="2:7" x14ac:dyDescent="0.4">
      <c r="B186" s="28">
        <v>183</v>
      </c>
      <c r="C186" s="26">
        <v>4.772994780239509E-2</v>
      </c>
      <c r="D186" s="42">
        <v>4.6245700804574373E-2</v>
      </c>
      <c r="E186" s="19">
        <v>3.9201470867956396E-2</v>
      </c>
      <c r="F186" s="26">
        <v>9.3975648606969457</v>
      </c>
      <c r="G186" s="19">
        <v>7.8402941735912792</v>
      </c>
    </row>
    <row r="187" spans="2:7" x14ac:dyDescent="0.4">
      <c r="B187" s="28">
        <v>184</v>
      </c>
      <c r="C187" s="26">
        <v>4.3023191214813544E-2</v>
      </c>
      <c r="D187" s="42">
        <v>3.7498882066799417E-2</v>
      </c>
      <c r="E187" s="19">
        <v>4.5828153989797449E-2</v>
      </c>
      <c r="F187" s="26">
        <v>8.0522073281612965</v>
      </c>
      <c r="G187" s="19">
        <v>9.1656307979594906</v>
      </c>
    </row>
    <row r="188" spans="2:7" x14ac:dyDescent="0.4">
      <c r="B188" s="28">
        <v>185</v>
      </c>
      <c r="C188" s="26">
        <v>4.3040913262294429E-2</v>
      </c>
      <c r="D188" s="42">
        <v>3.603982185840162E-2</v>
      </c>
      <c r="E188" s="19">
        <v>5.6067968072380958E-2</v>
      </c>
      <c r="F188" s="26">
        <v>7.9080735120696053</v>
      </c>
      <c r="G188" s="19">
        <v>11.213593614476192</v>
      </c>
    </row>
    <row r="189" spans="2:7" x14ac:dyDescent="0.4">
      <c r="B189" s="28">
        <v>186</v>
      </c>
      <c r="C189" s="26">
        <v>5.0097697357739446E-2</v>
      </c>
      <c r="D189" s="42">
        <v>4.342076386520595E-2</v>
      </c>
      <c r="E189" s="19">
        <v>4.2420417487027434E-2</v>
      </c>
      <c r="F189" s="26">
        <v>9.351846122294539</v>
      </c>
      <c r="G189" s="19">
        <v>8.4840834974054875</v>
      </c>
    </row>
    <row r="190" spans="2:7" x14ac:dyDescent="0.4">
      <c r="B190" s="28">
        <v>187</v>
      </c>
      <c r="C190" s="26">
        <v>6.3612718974152799E-2</v>
      </c>
      <c r="D190" s="42">
        <v>6.5439532431895986E-2</v>
      </c>
      <c r="E190" s="19">
        <v>4.9226498602001262E-2</v>
      </c>
      <c r="F190" s="26">
        <v>12.905225140604879</v>
      </c>
      <c r="G190" s="19">
        <v>9.8452997204002521</v>
      </c>
    </row>
    <row r="191" spans="2:7" x14ac:dyDescent="0.4">
      <c r="B191" s="28">
        <v>188</v>
      </c>
      <c r="C191" s="26">
        <v>4.9091432636140492E-2</v>
      </c>
      <c r="D191" s="42">
        <v>5.7542420853369365E-2</v>
      </c>
      <c r="E191" s="19">
        <v>4.8359048476621723E-2</v>
      </c>
      <c r="F191" s="26">
        <v>10.663385348950985</v>
      </c>
      <c r="G191" s="19">
        <v>9.6718096953243453</v>
      </c>
    </row>
    <row r="192" spans="2:7" x14ac:dyDescent="0.4">
      <c r="B192" s="28">
        <v>189</v>
      </c>
      <c r="C192" s="26">
        <v>4.4186498923429379E-2</v>
      </c>
      <c r="D192" s="42">
        <v>4.0026850690664258E-2</v>
      </c>
      <c r="E192" s="19">
        <v>3.6518561429674627E-2</v>
      </c>
      <c r="F192" s="26">
        <v>8.4213349614093644</v>
      </c>
      <c r="G192" s="19">
        <v>7.3037122859349255</v>
      </c>
    </row>
    <row r="193" spans="2:7" x14ac:dyDescent="0.4">
      <c r="B193" s="28">
        <v>190</v>
      </c>
      <c r="C193" s="26">
        <v>3.1835972188085399E-2</v>
      </c>
      <c r="D193" s="42">
        <v>2.8238917675688664E-2</v>
      </c>
      <c r="E193" s="19">
        <v>4.7949844500739969E-2</v>
      </c>
      <c r="F193" s="26">
        <v>6.0074889863774068</v>
      </c>
      <c r="G193" s="19">
        <v>9.5899689001479942</v>
      </c>
    </row>
    <row r="194" spans="2:7" x14ac:dyDescent="0.4">
      <c r="B194" s="28">
        <v>191</v>
      </c>
      <c r="C194" s="26">
        <v>6.4589030972915212E-2</v>
      </c>
      <c r="D194" s="42">
        <v>6.1773362471638657E-2</v>
      </c>
      <c r="E194" s="19">
        <v>7.0517248634899499E-2</v>
      </c>
      <c r="F194" s="26">
        <v>12.636239344455387</v>
      </c>
      <c r="G194" s="19">
        <v>14.1034497269799</v>
      </c>
    </row>
    <row r="195" spans="2:7" x14ac:dyDescent="0.4">
      <c r="B195" s="28">
        <v>192</v>
      </c>
      <c r="C195" s="26">
        <v>5.5793829982311E-2</v>
      </c>
      <c r="D195" s="42">
        <v>4.4595639562088119E-2</v>
      </c>
      <c r="E195" s="19">
        <v>3.3684461744135565E-2</v>
      </c>
      <c r="F195" s="26">
        <v>10.038946954439911</v>
      </c>
      <c r="G195" s="19">
        <v>6.7368923488271131</v>
      </c>
    </row>
    <row r="196" spans="2:7" x14ac:dyDescent="0.4">
      <c r="B196" s="28">
        <v>193</v>
      </c>
      <c r="C196" s="26">
        <v>5.6472000382292512E-2</v>
      </c>
      <c r="D196" s="42">
        <v>6.6755384151027636E-2</v>
      </c>
      <c r="E196" s="19">
        <v>3.7654215134012486E-2</v>
      </c>
      <c r="F196" s="26">
        <v>12.322738453332015</v>
      </c>
      <c r="G196" s="19">
        <v>7.5308430268024971</v>
      </c>
    </row>
    <row r="197" spans="2:7" x14ac:dyDescent="0.4">
      <c r="B197" s="28">
        <v>194</v>
      </c>
      <c r="C197" s="26">
        <v>5.1218927217834574E-2</v>
      </c>
      <c r="D197" s="42">
        <v>5.5123173430469394E-2</v>
      </c>
      <c r="E197" s="19">
        <v>5.4906524807885035E-2</v>
      </c>
      <c r="F197" s="26">
        <v>10.634210064830398</v>
      </c>
      <c r="G197" s="19">
        <v>10.981304961577006</v>
      </c>
    </row>
    <row r="198" spans="2:7" x14ac:dyDescent="0.4">
      <c r="B198" s="28">
        <v>195</v>
      </c>
      <c r="C198" s="26">
        <v>4.1363693350124298E-2</v>
      </c>
      <c r="D198" s="42">
        <v>3.6304756258127083E-2</v>
      </c>
      <c r="E198" s="19">
        <v>2.3049679157433424E-2</v>
      </c>
      <c r="F198" s="26">
        <v>7.7668449608251375</v>
      </c>
      <c r="G198" s="19">
        <v>4.609935831486685</v>
      </c>
    </row>
    <row r="199" spans="2:7" x14ac:dyDescent="0.4">
      <c r="B199" s="28">
        <v>196</v>
      </c>
      <c r="C199" s="26">
        <v>5.9246858824160864E-2</v>
      </c>
      <c r="D199" s="42">
        <v>6.0416723346728936E-2</v>
      </c>
      <c r="E199" s="19">
        <v>5.4859764018101463E-2</v>
      </c>
      <c r="F199" s="26">
        <v>11.966358217088981</v>
      </c>
      <c r="G199" s="19">
        <v>10.971952803620292</v>
      </c>
    </row>
    <row r="200" spans="2:7" x14ac:dyDescent="0.4">
      <c r="B200" s="28">
        <v>197</v>
      </c>
      <c r="C200" s="26">
        <v>5.6381180299227542E-2</v>
      </c>
      <c r="D200" s="42">
        <v>5.5698775540075005E-2</v>
      </c>
      <c r="E200" s="19">
        <v>7.8408916955821792E-2</v>
      </c>
      <c r="F200" s="26">
        <v>11.207995583930256</v>
      </c>
      <c r="G200" s="19">
        <v>15.681783391164359</v>
      </c>
    </row>
    <row r="201" spans="2:7" x14ac:dyDescent="0.4">
      <c r="B201" s="28">
        <v>198</v>
      </c>
      <c r="C201" s="26">
        <v>5.7237300560291998E-2</v>
      </c>
      <c r="D201" s="42">
        <v>5.5673640031774205E-2</v>
      </c>
      <c r="E201" s="19">
        <v>4.5295503008083965E-2</v>
      </c>
      <c r="F201" s="26">
        <v>11.291094059206621</v>
      </c>
      <c r="G201" s="19">
        <v>9.0591006016167928</v>
      </c>
    </row>
    <row r="202" spans="2:7" x14ac:dyDescent="0.4">
      <c r="B202" s="28">
        <v>199</v>
      </c>
      <c r="C202" s="26">
        <v>4.1894484773213565E-2</v>
      </c>
      <c r="D202" s="42">
        <v>4.3650425449101762E-2</v>
      </c>
      <c r="E202" s="19">
        <v>5.3431119773783488E-2</v>
      </c>
      <c r="F202" s="26">
        <v>8.5544910222315327</v>
      </c>
      <c r="G202" s="19">
        <v>10.686223954756697</v>
      </c>
    </row>
    <row r="203" spans="2:7" x14ac:dyDescent="0.4">
      <c r="B203" s="28">
        <v>200</v>
      </c>
      <c r="C203" s="26">
        <v>4.1977517790271604E-2</v>
      </c>
      <c r="D203" s="42">
        <v>4.1218052767819716E-2</v>
      </c>
      <c r="E203" s="19">
        <v>6.0979785583317507E-2</v>
      </c>
      <c r="F203" s="26">
        <v>8.3195570558091312</v>
      </c>
      <c r="G203" s="19">
        <v>12.195957116663502</v>
      </c>
    </row>
    <row r="204" spans="2:7" x14ac:dyDescent="0.4">
      <c r="B204" s="28">
        <v>201</v>
      </c>
      <c r="C204" s="26">
        <v>7.2428625174942571E-2</v>
      </c>
      <c r="D204" s="42">
        <v>6.828159598071136E-2</v>
      </c>
      <c r="E204" s="19">
        <v>3.4615809623293858E-2</v>
      </c>
      <c r="F204" s="26">
        <v>14.071022115565393</v>
      </c>
      <c r="G204" s="19">
        <v>6.9231619246587712</v>
      </c>
    </row>
    <row r="205" spans="2:7" x14ac:dyDescent="0.4">
      <c r="B205" s="28">
        <v>202</v>
      </c>
      <c r="C205" s="26">
        <v>6.0051852714795614E-2</v>
      </c>
      <c r="D205" s="42">
        <v>6.4425810845679637E-2</v>
      </c>
      <c r="E205" s="19">
        <v>3.5830694312372069E-2</v>
      </c>
      <c r="F205" s="26">
        <v>12.447766356047525</v>
      </c>
      <c r="G205" s="19">
        <v>7.1661388624744138</v>
      </c>
    </row>
    <row r="206" spans="2:7" x14ac:dyDescent="0.4">
      <c r="B206" s="28">
        <v>203</v>
      </c>
      <c r="C206" s="26">
        <v>3.3749849393527431E-2</v>
      </c>
      <c r="D206" s="42">
        <v>4.2503777766638086E-2</v>
      </c>
      <c r="E206" s="19">
        <v>5.8094524320866064E-2</v>
      </c>
      <c r="F206" s="26">
        <v>7.6253627160165518</v>
      </c>
      <c r="G206" s="19">
        <v>11.618904864173214</v>
      </c>
    </row>
    <row r="207" spans="2:7" x14ac:dyDescent="0.4">
      <c r="B207" s="28">
        <v>204</v>
      </c>
      <c r="C207" s="26">
        <v>6.2618544684025335E-2</v>
      </c>
      <c r="D207" s="42">
        <v>5.8768760132529033E-2</v>
      </c>
      <c r="E207" s="19">
        <v>3.2252285731227015E-2</v>
      </c>
      <c r="F207" s="26">
        <v>12.138730481655436</v>
      </c>
      <c r="G207" s="19">
        <v>6.4504571462454035</v>
      </c>
    </row>
    <row r="208" spans="2:7" x14ac:dyDescent="0.4">
      <c r="B208" s="28">
        <v>205</v>
      </c>
      <c r="C208" s="26">
        <v>3.8101154475112288E-2</v>
      </c>
      <c r="D208" s="42">
        <v>3.4836721246628427E-2</v>
      </c>
      <c r="E208" s="19">
        <v>4.6385050771048743E-2</v>
      </c>
      <c r="F208" s="26">
        <v>7.2937875721740717</v>
      </c>
      <c r="G208" s="19">
        <v>9.2770101542097478</v>
      </c>
    </row>
    <row r="209" spans="2:7" x14ac:dyDescent="0.4">
      <c r="B209" s="28">
        <v>206</v>
      </c>
      <c r="C209" s="26">
        <v>3.926465752945521E-2</v>
      </c>
      <c r="D209" s="42">
        <v>4.1824652480939625E-2</v>
      </c>
      <c r="E209" s="19">
        <v>4.1683648514789597E-2</v>
      </c>
      <c r="F209" s="26">
        <v>8.1089310010394833</v>
      </c>
      <c r="G209" s="19">
        <v>8.3367297029579195</v>
      </c>
    </row>
    <row r="210" spans="2:7" x14ac:dyDescent="0.4">
      <c r="B210" s="28">
        <v>207</v>
      </c>
      <c r="C210" s="26">
        <v>4.2437951091374229E-2</v>
      </c>
      <c r="D210" s="42">
        <v>4.8981643629014159E-2</v>
      </c>
      <c r="E210" s="19">
        <v>4.1346169686597677E-2</v>
      </c>
      <c r="F210" s="26">
        <v>9.1419594720388382</v>
      </c>
      <c r="G210" s="19">
        <v>8.2692339373195356</v>
      </c>
    </row>
    <row r="211" spans="2:7" x14ac:dyDescent="0.4">
      <c r="B211" s="28">
        <v>208</v>
      </c>
      <c r="C211" s="26">
        <v>5.0514850109392558E-2</v>
      </c>
      <c r="D211" s="42">
        <v>4.7300924468200577E-2</v>
      </c>
      <c r="E211" s="19">
        <v>4.0020405113307955E-2</v>
      </c>
      <c r="F211" s="26">
        <v>9.7815774577593135</v>
      </c>
      <c r="G211" s="19">
        <v>8.004081022661591</v>
      </c>
    </row>
    <row r="212" spans="2:7" x14ac:dyDescent="0.4">
      <c r="B212" s="28">
        <v>209</v>
      </c>
      <c r="C212" s="26">
        <v>5.3386512018924803E-2</v>
      </c>
      <c r="D212" s="42">
        <v>5.4442851288702333E-2</v>
      </c>
      <c r="E212" s="19">
        <v>3.1258108061631887E-2</v>
      </c>
      <c r="F212" s="26">
        <v>10.782936330762713</v>
      </c>
      <c r="G212" s="19">
        <v>6.2516216123263773</v>
      </c>
    </row>
    <row r="213" spans="2:7" x14ac:dyDescent="0.4">
      <c r="B213" s="28">
        <v>210</v>
      </c>
      <c r="C213" s="26">
        <v>3.716303972696864E-2</v>
      </c>
      <c r="D213" s="42">
        <v>3.6389093746927254E-2</v>
      </c>
      <c r="E213" s="19">
        <v>4.9420895513049956E-2</v>
      </c>
      <c r="F213" s="26">
        <v>7.3552133473895891</v>
      </c>
      <c r="G213" s="19">
        <v>9.8841791026099912</v>
      </c>
    </row>
    <row r="214" spans="2:7" x14ac:dyDescent="0.4">
      <c r="B214" s="28">
        <v>211</v>
      </c>
      <c r="C214" s="26">
        <v>4.2564970890525633E-2</v>
      </c>
      <c r="D214" s="42">
        <v>4.8275426013668014E-2</v>
      </c>
      <c r="E214" s="19">
        <v>4.3322137621489835E-2</v>
      </c>
      <c r="F214" s="26">
        <v>9.0840396904193632</v>
      </c>
      <c r="G214" s="19">
        <v>8.6644275242979667</v>
      </c>
    </row>
    <row r="215" spans="2:7" x14ac:dyDescent="0.4">
      <c r="B215" s="28">
        <v>212</v>
      </c>
      <c r="C215" s="26">
        <v>4.9235279445334235E-2</v>
      </c>
      <c r="D215" s="42">
        <v>4.2665825176954698E-2</v>
      </c>
      <c r="E215" s="19">
        <v>5.1361791293876601E-2</v>
      </c>
      <c r="F215" s="26">
        <v>9.1901104622288941</v>
      </c>
      <c r="G215" s="19">
        <v>10.27235825877532</v>
      </c>
    </row>
    <row r="216" spans="2:7" x14ac:dyDescent="0.4">
      <c r="B216" s="28">
        <v>213</v>
      </c>
      <c r="C216" s="26">
        <v>5.9168288871102294E-2</v>
      </c>
      <c r="D216" s="42">
        <v>5.358814904171344E-2</v>
      </c>
      <c r="E216" s="19">
        <v>5.2664806200579256E-2</v>
      </c>
      <c r="F216" s="26">
        <v>11.275643791281574</v>
      </c>
      <c r="G216" s="19">
        <v>10.532961240115851</v>
      </c>
    </row>
    <row r="217" spans="2:7" x14ac:dyDescent="0.4">
      <c r="B217" s="28">
        <v>214</v>
      </c>
      <c r="C217" s="26">
        <v>5.4899581569778678E-2</v>
      </c>
      <c r="D217" s="42">
        <v>5.7271067926253458E-2</v>
      </c>
      <c r="E217" s="19">
        <v>4.6525008168601299E-2</v>
      </c>
      <c r="F217" s="26">
        <v>11.217064949603213</v>
      </c>
      <c r="G217" s="19">
        <v>9.3050016337202592</v>
      </c>
    </row>
    <row r="218" spans="2:7" x14ac:dyDescent="0.4">
      <c r="B218" s="28">
        <v>215</v>
      </c>
      <c r="C218" s="26">
        <v>7.6592453724325535E-2</v>
      </c>
      <c r="D218" s="42">
        <v>6.8441711317489884E-2</v>
      </c>
      <c r="E218" s="19">
        <v>3.7373598644892821E-2</v>
      </c>
      <c r="F218" s="26">
        <v>14.503416504181541</v>
      </c>
      <c r="G218" s="19">
        <v>7.4747197289785641</v>
      </c>
    </row>
    <row r="219" spans="2:7" x14ac:dyDescent="0.4">
      <c r="B219" s="28">
        <v>216</v>
      </c>
      <c r="C219" s="26">
        <v>5.5873700097307667E-2</v>
      </c>
      <c r="D219" s="42">
        <v>5.0933441075310081E-2</v>
      </c>
      <c r="E219" s="19">
        <v>5.4340678503666223E-2</v>
      </c>
      <c r="F219" s="26">
        <v>10.680714117261775</v>
      </c>
      <c r="G219" s="19">
        <v>10.868135700733244</v>
      </c>
    </row>
    <row r="220" spans="2:7" x14ac:dyDescent="0.4">
      <c r="B220" s="28">
        <v>217</v>
      </c>
      <c r="C220" s="26">
        <v>4.5881628166071893E-2</v>
      </c>
      <c r="D220" s="42">
        <v>3.8675749274663079E-2</v>
      </c>
      <c r="E220" s="19">
        <v>4.4156841103520417E-2</v>
      </c>
      <c r="F220" s="26">
        <v>8.4557377440734971</v>
      </c>
      <c r="G220" s="19">
        <v>8.8313682207040838</v>
      </c>
    </row>
    <row r="221" spans="2:7" x14ac:dyDescent="0.4">
      <c r="B221" s="28">
        <v>218</v>
      </c>
      <c r="C221" s="26">
        <v>5.1544563618718064E-2</v>
      </c>
      <c r="D221" s="42">
        <v>3.9751883787948541E-2</v>
      </c>
      <c r="E221" s="19">
        <v>5.9829229658802732E-2</v>
      </c>
      <c r="F221" s="26">
        <v>9.1296447406666612</v>
      </c>
      <c r="G221" s="19">
        <v>11.965845931760546</v>
      </c>
    </row>
    <row r="222" spans="2:7" x14ac:dyDescent="0.4">
      <c r="B222" s="28">
        <v>219</v>
      </c>
      <c r="C222" s="26">
        <v>4.7589847722644948E-2</v>
      </c>
      <c r="D222" s="42">
        <v>3.9541307282965177E-2</v>
      </c>
      <c r="E222" s="19">
        <v>4.0210685006325325E-2</v>
      </c>
      <c r="F222" s="26">
        <v>8.7131155005610132</v>
      </c>
      <c r="G222" s="19">
        <v>8.0421370012650648</v>
      </c>
    </row>
    <row r="223" spans="2:7" x14ac:dyDescent="0.4">
      <c r="B223" s="28">
        <v>220</v>
      </c>
      <c r="C223" s="26">
        <v>4.8092687229750797E-2</v>
      </c>
      <c r="D223" s="42">
        <v>3.8379360055841083E-2</v>
      </c>
      <c r="E223" s="19">
        <v>4.727062334832717E-2</v>
      </c>
      <c r="F223" s="26">
        <v>8.6472047285591884</v>
      </c>
      <c r="G223" s="19">
        <v>9.4541246696654344</v>
      </c>
    </row>
    <row r="224" spans="2:7" x14ac:dyDescent="0.4">
      <c r="B224" s="28">
        <v>221</v>
      </c>
      <c r="C224" s="26">
        <v>5.9349346589114761E-2</v>
      </c>
      <c r="D224" s="42">
        <v>5.5510383394060163E-2</v>
      </c>
      <c r="E224" s="19">
        <v>5.0283776009537665E-2</v>
      </c>
      <c r="F224" s="26">
        <v>11.485972998317493</v>
      </c>
      <c r="G224" s="19">
        <v>10.056755201907533</v>
      </c>
    </row>
    <row r="225" spans="2:7" x14ac:dyDescent="0.4">
      <c r="B225" s="28">
        <v>222</v>
      </c>
      <c r="C225" s="26">
        <v>4.2496143330148839E-2</v>
      </c>
      <c r="D225" s="42">
        <v>3.6148117851233688E-2</v>
      </c>
      <c r="E225" s="19">
        <v>4.9008894116889204E-2</v>
      </c>
      <c r="F225" s="26">
        <v>7.8644261181382529</v>
      </c>
      <c r="G225" s="19">
        <v>9.8017788233778411</v>
      </c>
    </row>
    <row r="226" spans="2:7" x14ac:dyDescent="0.4">
      <c r="B226" s="28">
        <v>223</v>
      </c>
      <c r="C226" s="26">
        <v>5.5048707662844379E-2</v>
      </c>
      <c r="D226" s="42">
        <v>5.080829763093158E-2</v>
      </c>
      <c r="E226" s="19">
        <v>5.8261441775928707E-2</v>
      </c>
      <c r="F226" s="26">
        <v>10.585700529377597</v>
      </c>
      <c r="G226" s="19">
        <v>11.652288355185741</v>
      </c>
    </row>
    <row r="227" spans="2:7" x14ac:dyDescent="0.4">
      <c r="B227" s="28">
        <v>224</v>
      </c>
      <c r="C227" s="26">
        <v>3.8513779280550664E-2</v>
      </c>
      <c r="D227" s="42">
        <v>4.5216547763995946E-2</v>
      </c>
      <c r="E227" s="19">
        <v>4.6644262945241315E-2</v>
      </c>
      <c r="F227" s="26">
        <v>8.3730327044546602</v>
      </c>
      <c r="G227" s="19">
        <v>9.3288525890482621</v>
      </c>
    </row>
    <row r="228" spans="2:7" x14ac:dyDescent="0.4">
      <c r="B228" s="28">
        <v>225</v>
      </c>
      <c r="C228" s="26">
        <v>4.8194969987234264E-2</v>
      </c>
      <c r="D228" s="42">
        <v>5.1659045961846908E-2</v>
      </c>
      <c r="E228" s="19">
        <v>3.9958125566642792E-2</v>
      </c>
      <c r="F228" s="26">
        <v>9.9854015949081187</v>
      </c>
      <c r="G228" s="19">
        <v>7.9916251133285581</v>
      </c>
    </row>
    <row r="229" spans="2:7" x14ac:dyDescent="0.4">
      <c r="B229" s="28">
        <v>226</v>
      </c>
      <c r="C229" s="26">
        <v>4.7602912385753607E-2</v>
      </c>
      <c r="D229" s="42">
        <v>4.3978349522976863E-2</v>
      </c>
      <c r="E229" s="19">
        <v>4.6623429702193915E-2</v>
      </c>
      <c r="F229" s="26">
        <v>9.1581261908730482</v>
      </c>
      <c r="G229" s="19">
        <v>9.3246859404387834</v>
      </c>
    </row>
    <row r="230" spans="2:7" x14ac:dyDescent="0.4">
      <c r="B230" s="28">
        <v>227</v>
      </c>
      <c r="C230" s="26">
        <v>5.8950950147370292E-2</v>
      </c>
      <c r="D230" s="42">
        <v>5.8102055749589487E-2</v>
      </c>
      <c r="E230" s="19">
        <v>5.7335803898459312E-2</v>
      </c>
      <c r="F230" s="26">
        <v>11.705300589695977</v>
      </c>
      <c r="G230" s="19">
        <v>11.467160779691863</v>
      </c>
    </row>
    <row r="231" spans="2:7" x14ac:dyDescent="0.4">
      <c r="B231" s="28">
        <v>228</v>
      </c>
      <c r="C231" s="26">
        <v>4.9957543175647552E-2</v>
      </c>
      <c r="D231" s="42">
        <v>5.528614419165577E-2</v>
      </c>
      <c r="E231" s="19">
        <v>5.228859766840941E-2</v>
      </c>
      <c r="F231" s="26">
        <v>10.524368736730333</v>
      </c>
      <c r="G231" s="19">
        <v>10.457719533681882</v>
      </c>
    </row>
    <row r="232" spans="2:7" x14ac:dyDescent="0.4">
      <c r="B232" s="28">
        <v>229</v>
      </c>
      <c r="C232" s="26">
        <v>4.0314423660881775E-2</v>
      </c>
      <c r="D232" s="42">
        <v>4.8840644001644132E-2</v>
      </c>
      <c r="E232" s="19">
        <v>4.2272817110900744E-2</v>
      </c>
      <c r="F232" s="26">
        <v>8.9155067662525909</v>
      </c>
      <c r="G232" s="19">
        <v>8.4545634221801489</v>
      </c>
    </row>
    <row r="233" spans="2:7" x14ac:dyDescent="0.4">
      <c r="B233" s="28">
        <v>230</v>
      </c>
      <c r="C233" s="26">
        <v>7.3480061151069809E-2</v>
      </c>
      <c r="D233" s="42">
        <v>6.7068563709543269E-2</v>
      </c>
      <c r="E233" s="19">
        <v>5.9095658014143064E-2</v>
      </c>
      <c r="F233" s="26">
        <v>14.054862486061307</v>
      </c>
      <c r="G233" s="19">
        <v>11.819131602828612</v>
      </c>
    </row>
    <row r="234" spans="2:7" x14ac:dyDescent="0.4">
      <c r="B234" s="28">
        <v>231</v>
      </c>
      <c r="C234" s="26">
        <v>5.8761246334082355E-2</v>
      </c>
      <c r="D234" s="42">
        <v>6.2286672355155843E-2</v>
      </c>
      <c r="E234" s="19">
        <v>4.5110290759253699E-2</v>
      </c>
      <c r="F234" s="26">
        <v>12.104791868923819</v>
      </c>
      <c r="G234" s="19">
        <v>9.0220581518507394</v>
      </c>
    </row>
    <row r="235" spans="2:7" x14ac:dyDescent="0.4">
      <c r="B235" s="28">
        <v>232</v>
      </c>
      <c r="C235" s="26">
        <v>6.0413394725471067E-2</v>
      </c>
      <c r="D235" s="42">
        <v>5.9267854015709609E-2</v>
      </c>
      <c r="E235" s="19">
        <v>3.5499440762129929E-2</v>
      </c>
      <c r="F235" s="26">
        <v>11.968124874118068</v>
      </c>
      <c r="G235" s="19">
        <v>7.0998881524259856</v>
      </c>
    </row>
    <row r="236" spans="2:7" x14ac:dyDescent="0.4">
      <c r="B236" s="28">
        <v>233</v>
      </c>
      <c r="C236" s="26">
        <v>3.4702830893248313E-2</v>
      </c>
      <c r="D236" s="42">
        <v>3.8545573342273654E-2</v>
      </c>
      <c r="E236" s="19">
        <v>3.7014456735296755E-2</v>
      </c>
      <c r="F236" s="26">
        <v>7.3248404235521969</v>
      </c>
      <c r="G236" s="19">
        <v>7.4028913470593514</v>
      </c>
    </row>
    <row r="237" spans="2:7" x14ac:dyDescent="0.4">
      <c r="B237" s="28">
        <v>234</v>
      </c>
      <c r="C237" s="26">
        <v>4.4052446670854388E-2</v>
      </c>
      <c r="D237" s="42">
        <v>4.5150247640351686E-2</v>
      </c>
      <c r="E237" s="19">
        <v>4.9033550474321071E-2</v>
      </c>
      <c r="F237" s="26">
        <v>8.9202694311206088</v>
      </c>
      <c r="G237" s="19">
        <v>9.806710094864215</v>
      </c>
    </row>
    <row r="238" spans="2:7" x14ac:dyDescent="0.4">
      <c r="B238" s="28">
        <v>235</v>
      </c>
      <c r="C238" s="26">
        <v>5.3130796227294483E-2</v>
      </c>
      <c r="D238" s="42">
        <v>4.321439052298464E-2</v>
      </c>
      <c r="E238" s="19">
        <v>5.1124565815691504E-2</v>
      </c>
      <c r="F238" s="26">
        <v>9.6345186750279126</v>
      </c>
      <c r="G238" s="19">
        <v>10.2249131631383</v>
      </c>
    </row>
    <row r="239" spans="2:7" x14ac:dyDescent="0.4">
      <c r="B239" s="28">
        <v>236</v>
      </c>
      <c r="C239" s="26">
        <v>5.3005246077021638E-2</v>
      </c>
      <c r="D239" s="42">
        <v>6.4345520056078687E-2</v>
      </c>
      <c r="E239" s="19">
        <v>5.9193040899356557E-2</v>
      </c>
      <c r="F239" s="26">
        <v>11.735076613310031</v>
      </c>
      <c r="G239" s="19">
        <v>11.838608179871311</v>
      </c>
    </row>
    <row r="240" spans="2:7" x14ac:dyDescent="0.4">
      <c r="B240" s="28">
        <v>237</v>
      </c>
      <c r="C240" s="26">
        <v>4.519702262736023E-2</v>
      </c>
      <c r="D240" s="42">
        <v>3.9436976828949796E-2</v>
      </c>
      <c r="E240" s="19">
        <v>5.3407724465357409E-2</v>
      </c>
      <c r="F240" s="26">
        <v>8.4633999456310018</v>
      </c>
      <c r="G240" s="19">
        <v>10.681544893071482</v>
      </c>
    </row>
    <row r="241" spans="2:7" x14ac:dyDescent="0.4">
      <c r="B241" s="28">
        <v>238</v>
      </c>
      <c r="C241" s="26">
        <v>4.6604917156571793E-2</v>
      </c>
      <c r="D241" s="42">
        <v>5.0517946725332157E-2</v>
      </c>
      <c r="E241" s="19">
        <v>5.5225892801190467E-2</v>
      </c>
      <c r="F241" s="26">
        <v>9.712286388190396</v>
      </c>
      <c r="G241" s="19">
        <v>11.045178560238094</v>
      </c>
    </row>
    <row r="242" spans="2:7" x14ac:dyDescent="0.4">
      <c r="B242" s="28">
        <v>239</v>
      </c>
      <c r="C242" s="26">
        <v>5.3747148918840186E-2</v>
      </c>
      <c r="D242" s="42">
        <v>4.0014050106404089E-2</v>
      </c>
      <c r="E242" s="19">
        <v>5.3660793615505915E-2</v>
      </c>
      <c r="F242" s="26">
        <v>9.376119902524426</v>
      </c>
      <c r="G242" s="19">
        <v>10.732158723101183</v>
      </c>
    </row>
    <row r="243" spans="2:7" x14ac:dyDescent="0.4">
      <c r="B243" s="28">
        <v>240</v>
      </c>
      <c r="C243" s="26">
        <v>6.4496040518827888E-2</v>
      </c>
      <c r="D243" s="42">
        <v>7.4812049838795636E-2</v>
      </c>
      <c r="E243" s="19">
        <v>5.3457166875220834E-2</v>
      </c>
      <c r="F243" s="26">
        <v>13.930809035762351</v>
      </c>
      <c r="G243" s="19">
        <v>10.691433375044166</v>
      </c>
    </row>
    <row r="244" spans="2:7" x14ac:dyDescent="0.4">
      <c r="B244" s="28">
        <v>241</v>
      </c>
      <c r="C244" s="26">
        <v>4.8184598174746282E-2</v>
      </c>
      <c r="D244" s="42">
        <v>5.1390662319556163E-2</v>
      </c>
      <c r="E244" s="19">
        <v>5.6412130481202964E-2</v>
      </c>
      <c r="F244" s="26">
        <v>9.9575260494302444</v>
      </c>
      <c r="G244" s="19">
        <v>11.282426096240593</v>
      </c>
    </row>
    <row r="245" spans="2:7" x14ac:dyDescent="0.4">
      <c r="B245" s="28">
        <v>242</v>
      </c>
      <c r="C245" s="26">
        <v>2.6263876172827386E-2</v>
      </c>
      <c r="D245" s="42">
        <v>4.023102009623529E-2</v>
      </c>
      <c r="E245" s="19">
        <v>5.2002149774881955E-2</v>
      </c>
      <c r="F245" s="26">
        <v>6.6494896269062682</v>
      </c>
      <c r="G245" s="19">
        <v>10.40042995497639</v>
      </c>
    </row>
    <row r="246" spans="2:7" x14ac:dyDescent="0.4">
      <c r="B246" s="28">
        <v>243</v>
      </c>
      <c r="C246" s="26">
        <v>5.3918784311459279E-2</v>
      </c>
      <c r="D246" s="42">
        <v>4.8789874913617075E-2</v>
      </c>
      <c r="E246" s="19">
        <v>4.8715988066534058E-2</v>
      </c>
      <c r="F246" s="26">
        <v>10.270865922507635</v>
      </c>
      <c r="G246" s="19">
        <v>9.7431976133068119</v>
      </c>
    </row>
    <row r="247" spans="2:7" x14ac:dyDescent="0.4">
      <c r="B247" s="28">
        <v>244</v>
      </c>
      <c r="C247" s="26">
        <v>5.4783840278788125E-2</v>
      </c>
      <c r="D247" s="42">
        <v>5.4265614717834643E-2</v>
      </c>
      <c r="E247" s="19">
        <v>5.3915943968000604E-2</v>
      </c>
      <c r="F247" s="26">
        <v>10.904945499662276</v>
      </c>
      <c r="G247" s="19">
        <v>10.783188793600122</v>
      </c>
    </row>
    <row r="248" spans="2:7" x14ac:dyDescent="0.4">
      <c r="B248" s="28">
        <v>245</v>
      </c>
      <c r="C248" s="26">
        <v>5.1524186054297268E-2</v>
      </c>
      <c r="D248" s="42">
        <v>4.9941916873269723E-2</v>
      </c>
      <c r="E248" s="19">
        <v>5.3245793071330448E-2</v>
      </c>
      <c r="F248" s="26">
        <v>10.146610292756698</v>
      </c>
      <c r="G248" s="19">
        <v>10.64915861426609</v>
      </c>
    </row>
    <row r="249" spans="2:7" x14ac:dyDescent="0.4">
      <c r="B249" s="28">
        <v>246</v>
      </c>
      <c r="C249" s="26">
        <v>6.0528060887567611E-2</v>
      </c>
      <c r="D249" s="42">
        <v>5.8684276631845236E-2</v>
      </c>
      <c r="E249" s="19">
        <v>4.2199312195419336E-2</v>
      </c>
      <c r="F249" s="26">
        <v>11.921233751941285</v>
      </c>
      <c r="G249" s="19">
        <v>8.4398624390838677</v>
      </c>
    </row>
    <row r="250" spans="2:7" x14ac:dyDescent="0.4">
      <c r="B250" s="28">
        <v>247</v>
      </c>
      <c r="C250" s="26">
        <v>5.7169284982623129E-2</v>
      </c>
      <c r="D250" s="42">
        <v>5.2990033955970024E-2</v>
      </c>
      <c r="E250" s="19">
        <v>5.9131281880338754E-2</v>
      </c>
      <c r="F250" s="26">
        <v>11.015931893859314</v>
      </c>
      <c r="G250" s="19">
        <v>11.82625637606775</v>
      </c>
    </row>
    <row r="251" spans="2:7" x14ac:dyDescent="0.4">
      <c r="B251" s="28">
        <v>248</v>
      </c>
      <c r="C251" s="26">
        <v>4.5926675761742621E-2</v>
      </c>
      <c r="D251" s="42">
        <v>4.3348247892869556E-2</v>
      </c>
      <c r="E251" s="19">
        <v>4.1139424506130041E-2</v>
      </c>
      <c r="F251" s="26">
        <v>8.9274923654612159</v>
      </c>
      <c r="G251" s="19">
        <v>8.2278849012260089</v>
      </c>
    </row>
    <row r="252" spans="2:7" x14ac:dyDescent="0.4">
      <c r="B252" s="28">
        <v>249</v>
      </c>
      <c r="C252" s="26">
        <v>6.1008069445082871E-2</v>
      </c>
      <c r="D252" s="42">
        <v>6.4094999663136532E-2</v>
      </c>
      <c r="E252" s="19">
        <v>4.3823003036816847E-2</v>
      </c>
      <c r="F252" s="26">
        <v>12.51030691082194</v>
      </c>
      <c r="G252" s="19">
        <v>8.76460060736337</v>
      </c>
    </row>
    <row r="253" spans="2:7" x14ac:dyDescent="0.4">
      <c r="B253" s="28">
        <v>250</v>
      </c>
      <c r="C253" s="26">
        <v>5.4044156556718924E-2</v>
      </c>
      <c r="D253" s="42">
        <v>4.9851128782071631E-2</v>
      </c>
      <c r="E253" s="19">
        <v>4.319550246119188E-2</v>
      </c>
      <c r="F253" s="26">
        <v>10.389528533879055</v>
      </c>
      <c r="G253" s="19">
        <v>8.6391004922383754</v>
      </c>
    </row>
    <row r="254" spans="2:7" x14ac:dyDescent="0.4">
      <c r="B254" s="28">
        <v>251</v>
      </c>
      <c r="C254" s="26">
        <v>5.3249442920550366E-2</v>
      </c>
      <c r="D254" s="42">
        <v>5.0613475328479395E-2</v>
      </c>
      <c r="E254" s="19">
        <v>2.4637892224420744E-2</v>
      </c>
      <c r="F254" s="26">
        <v>10.386291824902976</v>
      </c>
      <c r="G254" s="19">
        <v>4.9275784448841486</v>
      </c>
    </row>
    <row r="255" spans="2:7" x14ac:dyDescent="0.4">
      <c r="B255" s="28">
        <v>252</v>
      </c>
      <c r="C255" s="26">
        <v>5.1639169935600179E-2</v>
      </c>
      <c r="D255" s="42">
        <v>5.0746431411548637E-2</v>
      </c>
      <c r="E255" s="19">
        <v>5.2146416869281884E-2</v>
      </c>
      <c r="F255" s="26">
        <v>10.238560134714881</v>
      </c>
      <c r="G255" s="19">
        <v>10.429283373856377</v>
      </c>
    </row>
    <row r="256" spans="2:7" x14ac:dyDescent="0.4">
      <c r="B256" s="28">
        <v>253</v>
      </c>
      <c r="C256" s="26">
        <v>4.7713862905215364E-2</v>
      </c>
      <c r="D256" s="42">
        <v>3.8744055537738908E-2</v>
      </c>
      <c r="E256" s="19">
        <v>6.3504176285082148E-2</v>
      </c>
      <c r="F256" s="26">
        <v>8.6457918442954274</v>
      </c>
      <c r="G256" s="19">
        <v>12.700835257016429</v>
      </c>
    </row>
    <row r="257" spans="2:7" x14ac:dyDescent="0.4">
      <c r="B257" s="28">
        <v>254</v>
      </c>
      <c r="C257" s="26">
        <v>4.1748569660417303E-2</v>
      </c>
      <c r="D257" s="42">
        <v>4.996765615372583E-2</v>
      </c>
      <c r="E257" s="19">
        <v>4.8467553305268279E-2</v>
      </c>
      <c r="F257" s="26">
        <v>9.1716225814143133</v>
      </c>
      <c r="G257" s="19">
        <v>9.6935106610536561</v>
      </c>
    </row>
    <row r="258" spans="2:7" x14ac:dyDescent="0.4">
      <c r="B258" s="28">
        <v>255</v>
      </c>
      <c r="C258" s="26">
        <v>5.3848266478153967E-2</v>
      </c>
      <c r="D258" s="42">
        <v>4.6324179324721333E-2</v>
      </c>
      <c r="E258" s="19">
        <v>5.0759180080918155E-2</v>
      </c>
      <c r="F258" s="26">
        <v>10.01724458028753</v>
      </c>
      <c r="G258" s="19">
        <v>10.151836016183632</v>
      </c>
    </row>
    <row r="259" spans="2:7" x14ac:dyDescent="0.4">
      <c r="B259" s="28">
        <v>256</v>
      </c>
      <c r="C259" s="26">
        <v>4.9507622041461939E-2</v>
      </c>
      <c r="D259" s="42">
        <v>5.4295811386340112E-2</v>
      </c>
      <c r="E259" s="19">
        <v>6.1089845958674616E-2</v>
      </c>
      <c r="F259" s="26">
        <v>10.380343342780206</v>
      </c>
      <c r="G259" s="19">
        <v>12.217969191734923</v>
      </c>
    </row>
    <row r="260" spans="2:7" x14ac:dyDescent="0.4">
      <c r="B260" s="28">
        <v>257</v>
      </c>
      <c r="C260" s="26">
        <v>5.7453579316222754E-2</v>
      </c>
      <c r="D260" s="42">
        <v>5.372996910991195E-2</v>
      </c>
      <c r="E260" s="19">
        <v>4.8372523926573326E-2</v>
      </c>
      <c r="F260" s="26">
        <v>11.118354842613471</v>
      </c>
      <c r="G260" s="19">
        <v>9.6745047853146655</v>
      </c>
    </row>
    <row r="261" spans="2:7" x14ac:dyDescent="0.4">
      <c r="B261" s="28">
        <v>258</v>
      </c>
      <c r="C261" s="26">
        <v>6.5834884560140389E-2</v>
      </c>
      <c r="D261" s="42">
        <v>5.4867233716803222E-2</v>
      </c>
      <c r="E261" s="19">
        <v>6.1491652845527406E-2</v>
      </c>
      <c r="F261" s="26">
        <v>12.070211827694362</v>
      </c>
      <c r="G261" s="19">
        <v>12.298330569105481</v>
      </c>
    </row>
    <row r="262" spans="2:7" x14ac:dyDescent="0.4">
      <c r="B262" s="28">
        <v>259</v>
      </c>
      <c r="C262" s="26">
        <v>4.3104930114205839E-2</v>
      </c>
      <c r="D262" s="42">
        <v>4.6217291285071758E-2</v>
      </c>
      <c r="E262" s="19">
        <v>4.5662112729333446E-2</v>
      </c>
      <c r="F262" s="26">
        <v>8.9322221399277595</v>
      </c>
      <c r="G262" s="19">
        <v>9.1324225458666888</v>
      </c>
    </row>
    <row r="263" spans="2:7" x14ac:dyDescent="0.4">
      <c r="B263" s="28">
        <v>260</v>
      </c>
      <c r="C263" s="26">
        <v>4.0683256121858587E-2</v>
      </c>
      <c r="D263" s="42">
        <v>3.6455778925770788E-2</v>
      </c>
      <c r="E263" s="19">
        <v>4.4904901182997628E-2</v>
      </c>
      <c r="F263" s="26">
        <v>7.7139035047629374</v>
      </c>
      <c r="G263" s="19">
        <v>8.9809802365995264</v>
      </c>
    </row>
    <row r="264" spans="2:7" x14ac:dyDescent="0.4">
      <c r="B264" s="28">
        <v>261</v>
      </c>
      <c r="C264" s="26">
        <v>4.8892248676279303E-2</v>
      </c>
      <c r="D264" s="42">
        <v>4.8646695567156194E-2</v>
      </c>
      <c r="E264" s="19">
        <v>3.7524510400415934E-2</v>
      </c>
      <c r="F264" s="26">
        <v>9.7538944243435495</v>
      </c>
      <c r="G264" s="19">
        <v>7.5049020800831867</v>
      </c>
    </row>
    <row r="265" spans="2:7" x14ac:dyDescent="0.4">
      <c r="B265" s="28">
        <v>262</v>
      </c>
      <c r="C265" s="26">
        <v>5.1864405956749522E-2</v>
      </c>
      <c r="D265" s="42">
        <v>5.1767553300082737E-2</v>
      </c>
      <c r="E265" s="19">
        <v>5.6686395210558814E-2</v>
      </c>
      <c r="F265" s="26">
        <v>10.363195925683225</v>
      </c>
      <c r="G265" s="19">
        <v>11.337279042111764</v>
      </c>
    </row>
    <row r="266" spans="2:7" x14ac:dyDescent="0.4">
      <c r="B266" s="28">
        <v>263</v>
      </c>
      <c r="C266" s="26">
        <v>4.5330139710203721E-2</v>
      </c>
      <c r="D266" s="42">
        <v>4.3540964931609548E-2</v>
      </c>
      <c r="E266" s="19">
        <v>4.4303690928308923E-2</v>
      </c>
      <c r="F266" s="26">
        <v>8.8871104641813261</v>
      </c>
      <c r="G266" s="19">
        <v>8.8607381856617842</v>
      </c>
    </row>
    <row r="267" spans="2:7" x14ac:dyDescent="0.4">
      <c r="B267" s="28">
        <v>264</v>
      </c>
      <c r="C267" s="26">
        <v>4.1584433429536286E-2</v>
      </c>
      <c r="D267" s="42">
        <v>5.9508902666724199E-2</v>
      </c>
      <c r="E267" s="19">
        <v>5.4186618484946089E-2</v>
      </c>
      <c r="F267" s="26">
        <v>10.109333609626049</v>
      </c>
      <c r="G267" s="19">
        <v>10.837323696989218</v>
      </c>
    </row>
    <row r="268" spans="2:7" x14ac:dyDescent="0.4">
      <c r="B268" s="28">
        <v>265</v>
      </c>
      <c r="C268" s="26">
        <v>4.7656644759460451E-2</v>
      </c>
      <c r="D268" s="42">
        <v>4.5404295455621385E-2</v>
      </c>
      <c r="E268" s="19">
        <v>5.7099459602067006E-2</v>
      </c>
      <c r="F268" s="26">
        <v>9.3060940215081835</v>
      </c>
      <c r="G268" s="19">
        <v>11.4198919204134</v>
      </c>
    </row>
    <row r="269" spans="2:7" x14ac:dyDescent="0.4">
      <c r="B269" s="28">
        <v>266</v>
      </c>
      <c r="C269" s="26">
        <v>6.7705326689158393E-2</v>
      </c>
      <c r="D269" s="42">
        <v>6.2593865981913022E-2</v>
      </c>
      <c r="E269" s="19">
        <v>5.1163865459255088E-2</v>
      </c>
      <c r="F269" s="26">
        <v>13.029919267107141</v>
      </c>
      <c r="G269" s="19">
        <v>10.232773091851017</v>
      </c>
    </row>
    <row r="270" spans="2:7" x14ac:dyDescent="0.4">
      <c r="B270" s="28">
        <v>267</v>
      </c>
      <c r="C270" s="26">
        <v>5.0050321638383514E-2</v>
      </c>
      <c r="D270" s="42">
        <v>4.2562700031055507E-2</v>
      </c>
      <c r="E270" s="19">
        <v>5.2580555442119079E-2</v>
      </c>
      <c r="F270" s="26">
        <v>9.2613021669439028</v>
      </c>
      <c r="G270" s="19">
        <v>10.516111088423816</v>
      </c>
    </row>
    <row r="271" spans="2:7" x14ac:dyDescent="0.4">
      <c r="B271" s="28">
        <v>268</v>
      </c>
      <c r="C271" s="26">
        <v>2.9443752961893953E-2</v>
      </c>
      <c r="D271" s="42">
        <v>2.7412645983241436E-2</v>
      </c>
      <c r="E271" s="19">
        <v>5.445091446408401E-2</v>
      </c>
      <c r="F271" s="26">
        <v>5.6856398945135389</v>
      </c>
      <c r="G271" s="19">
        <v>10.890182892816803</v>
      </c>
    </row>
    <row r="272" spans="2:7" x14ac:dyDescent="0.4">
      <c r="B272" s="28">
        <v>269</v>
      </c>
      <c r="C272" s="26">
        <v>6.1168993313522123E-2</v>
      </c>
      <c r="D272" s="42">
        <v>5.4475218363207303E-2</v>
      </c>
      <c r="E272" s="19">
        <v>3.8782465300494562E-2</v>
      </c>
      <c r="F272" s="26">
        <v>11.564421167672943</v>
      </c>
      <c r="G272" s="19">
        <v>7.7564930600989124</v>
      </c>
    </row>
    <row r="273" spans="2:7" x14ac:dyDescent="0.4">
      <c r="B273" s="28">
        <v>270</v>
      </c>
      <c r="C273" s="26">
        <v>4.8011278207230501E-2</v>
      </c>
      <c r="D273" s="42">
        <v>4.1970833256753576E-2</v>
      </c>
      <c r="E273" s="19">
        <v>4.0793033386145358E-2</v>
      </c>
      <c r="F273" s="26">
        <v>8.9982111463984076</v>
      </c>
      <c r="G273" s="19">
        <v>8.1586066772290717</v>
      </c>
    </row>
    <row r="274" spans="2:7" x14ac:dyDescent="0.4">
      <c r="B274" s="28">
        <v>271</v>
      </c>
      <c r="C274" s="26">
        <v>4.9212867117585379E-2</v>
      </c>
      <c r="D274" s="42">
        <v>5.3369984991520604E-2</v>
      </c>
      <c r="E274" s="19">
        <v>4.2926746580328898E-2</v>
      </c>
      <c r="F274" s="26">
        <v>10.258285210910598</v>
      </c>
      <c r="G274" s="19">
        <v>8.5853493160657788</v>
      </c>
    </row>
    <row r="275" spans="2:7" x14ac:dyDescent="0.4">
      <c r="B275" s="28">
        <v>272</v>
      </c>
      <c r="C275" s="26">
        <v>4.2849539796312154E-2</v>
      </c>
      <c r="D275" s="42">
        <v>4.8669792672352739E-2</v>
      </c>
      <c r="E275" s="19">
        <v>7.1996187279731297E-2</v>
      </c>
      <c r="F275" s="26">
        <v>9.1519332468664878</v>
      </c>
      <c r="G275" s="19">
        <v>14.39923745594626</v>
      </c>
    </row>
    <row r="276" spans="2:7" x14ac:dyDescent="0.4">
      <c r="B276" s="28">
        <v>273</v>
      </c>
      <c r="C276" s="26">
        <v>5.4940982065761625E-2</v>
      </c>
      <c r="D276" s="42">
        <v>5.2639690186997504E-2</v>
      </c>
      <c r="E276" s="19">
        <v>6.6797046954918185E-2</v>
      </c>
      <c r="F276" s="26">
        <v>10.758067225275912</v>
      </c>
      <c r="G276" s="19">
        <v>13.359409390983638</v>
      </c>
    </row>
    <row r="277" spans="2:7" x14ac:dyDescent="0.4">
      <c r="B277" s="28">
        <v>274</v>
      </c>
      <c r="C277" s="26">
        <v>4.9256212292182848E-2</v>
      </c>
      <c r="D277" s="42">
        <v>5.1573260736084668E-2</v>
      </c>
      <c r="E277" s="19">
        <v>5.2359054198455685E-2</v>
      </c>
      <c r="F277" s="26">
        <v>10.082947302826753</v>
      </c>
      <c r="G277" s="19">
        <v>10.471810839691138</v>
      </c>
    </row>
    <row r="278" spans="2:7" x14ac:dyDescent="0.4">
      <c r="B278" s="28">
        <v>275</v>
      </c>
      <c r="C278" s="26">
        <v>4.8659975698243839E-2</v>
      </c>
      <c r="D278" s="42">
        <v>4.8086992536135659E-2</v>
      </c>
      <c r="E278" s="19">
        <v>5.4886086606163363E-2</v>
      </c>
      <c r="F278" s="26">
        <v>9.6746968234379498</v>
      </c>
      <c r="G278" s="19">
        <v>10.977217321232672</v>
      </c>
    </row>
    <row r="279" spans="2:7" x14ac:dyDescent="0.4">
      <c r="B279" s="28">
        <v>276</v>
      </c>
      <c r="C279" s="26">
        <v>3.0979701763981456E-2</v>
      </c>
      <c r="D279" s="42">
        <v>3.7546408196244337E-2</v>
      </c>
      <c r="E279" s="19">
        <v>4.4690251849137941E-2</v>
      </c>
      <c r="F279" s="26">
        <v>6.8526109960225794</v>
      </c>
      <c r="G279" s="19">
        <v>8.9380503698275877</v>
      </c>
    </row>
    <row r="280" spans="2:7" x14ac:dyDescent="0.4">
      <c r="B280" s="28">
        <v>277</v>
      </c>
      <c r="C280" s="26">
        <v>4.0851415547441067E-2</v>
      </c>
      <c r="D280" s="42">
        <v>5.1433735127104002E-2</v>
      </c>
      <c r="E280" s="19">
        <v>4.3750168173000967E-2</v>
      </c>
      <c r="F280" s="26">
        <v>9.2285150674545058</v>
      </c>
      <c r="G280" s="19">
        <v>8.750033634600193</v>
      </c>
    </row>
    <row r="281" spans="2:7" x14ac:dyDescent="0.4">
      <c r="B281" s="28">
        <v>278</v>
      </c>
      <c r="C281" s="26">
        <v>4.6279703287717293E-2</v>
      </c>
      <c r="D281" s="42">
        <v>5.5479933082438919E-2</v>
      </c>
      <c r="E281" s="19">
        <v>4.3427631414370262E-2</v>
      </c>
      <c r="F281" s="26">
        <v>10.17596363701562</v>
      </c>
      <c r="G281" s="19">
        <v>8.6855262828740525</v>
      </c>
    </row>
    <row r="282" spans="2:7" x14ac:dyDescent="0.4">
      <c r="B282" s="28">
        <v>279</v>
      </c>
      <c r="C282" s="26">
        <v>6.3718407755790463E-2</v>
      </c>
      <c r="D282" s="42">
        <v>7.2712423089968822E-2</v>
      </c>
      <c r="E282" s="19">
        <v>5.6355198816515038E-2</v>
      </c>
      <c r="F282" s="26">
        <v>13.643083084575927</v>
      </c>
      <c r="G282" s="19">
        <v>11.271039763303008</v>
      </c>
    </row>
    <row r="283" spans="2:7" x14ac:dyDescent="0.4">
      <c r="B283" s="28">
        <v>280</v>
      </c>
      <c r="C283" s="26">
        <v>4.8140982556147523E-2</v>
      </c>
      <c r="D283" s="42">
        <v>4.7569437032808304E-2</v>
      </c>
      <c r="E283" s="19">
        <v>6.4766561060819003E-2</v>
      </c>
      <c r="F283" s="26">
        <v>9.5710419588955826</v>
      </c>
      <c r="G283" s="19">
        <v>12.9533122121638</v>
      </c>
    </row>
    <row r="284" spans="2:7" x14ac:dyDescent="0.4">
      <c r="B284" s="28">
        <v>281</v>
      </c>
      <c r="C284" s="26">
        <v>5.7060448222014962E-2</v>
      </c>
      <c r="D284" s="42">
        <v>5.5325986568263666E-2</v>
      </c>
      <c r="E284" s="19">
        <v>4.7393085129336814E-2</v>
      </c>
      <c r="F284" s="26">
        <v>11.238643479027864</v>
      </c>
      <c r="G284" s="19">
        <v>9.4786170258673632</v>
      </c>
    </row>
    <row r="285" spans="2:7" x14ac:dyDescent="0.4">
      <c r="B285" s="28">
        <v>282</v>
      </c>
      <c r="C285" s="26">
        <v>4.7479979899415915E-2</v>
      </c>
      <c r="D285" s="42">
        <v>3.7061243356687042E-2</v>
      </c>
      <c r="E285" s="19">
        <v>4.8948055494429273E-2</v>
      </c>
      <c r="F285" s="26">
        <v>8.454122325610296</v>
      </c>
      <c r="G285" s="19">
        <v>9.7896110988858549</v>
      </c>
    </row>
    <row r="286" spans="2:7" x14ac:dyDescent="0.4">
      <c r="B286" s="28">
        <v>283</v>
      </c>
      <c r="C286" s="26">
        <v>5.9498000300053533E-2</v>
      </c>
      <c r="D286" s="42">
        <v>4.5618413603988522E-2</v>
      </c>
      <c r="E286" s="19">
        <v>6.5802882318359235E-2</v>
      </c>
      <c r="F286" s="26">
        <v>10.511641390404206</v>
      </c>
      <c r="G286" s="19">
        <v>13.160576463671847</v>
      </c>
    </row>
    <row r="287" spans="2:7" x14ac:dyDescent="0.4">
      <c r="B287" s="28">
        <v>284</v>
      </c>
      <c r="C287" s="26">
        <v>3.823355088751601E-2</v>
      </c>
      <c r="D287" s="42">
        <v>4.484922084207367E-2</v>
      </c>
      <c r="E287" s="19">
        <v>5.3275185220463636E-2</v>
      </c>
      <c r="F287" s="26">
        <v>8.3082771729589684</v>
      </c>
      <c r="G287" s="19">
        <v>10.655037044092728</v>
      </c>
    </row>
    <row r="288" spans="2:7" x14ac:dyDescent="0.4">
      <c r="B288" s="28">
        <v>285</v>
      </c>
      <c r="C288" s="26">
        <v>5.7899481323457624E-2</v>
      </c>
      <c r="D288" s="42">
        <v>5.2204574197178902E-2</v>
      </c>
      <c r="E288" s="19">
        <v>5.9807414900254499E-2</v>
      </c>
      <c r="F288" s="26">
        <v>11.010405552063652</v>
      </c>
      <c r="G288" s="19">
        <v>11.961482980050899</v>
      </c>
    </row>
    <row r="289" spans="2:7" x14ac:dyDescent="0.4">
      <c r="B289" s="28">
        <v>286</v>
      </c>
      <c r="C289" s="26">
        <v>5.5712616692233714E-2</v>
      </c>
      <c r="D289" s="42">
        <v>6.6326276534143608E-2</v>
      </c>
      <c r="E289" s="19">
        <v>3.8410930158635836E-2</v>
      </c>
      <c r="F289" s="26">
        <v>12.203889322637732</v>
      </c>
      <c r="G289" s="19">
        <v>7.6821860317271673</v>
      </c>
    </row>
    <row r="290" spans="2:7" x14ac:dyDescent="0.4">
      <c r="B290" s="28">
        <v>287</v>
      </c>
      <c r="C290" s="26">
        <v>3.2179820706082538E-2</v>
      </c>
      <c r="D290" s="42">
        <v>3.6963110905073072E-2</v>
      </c>
      <c r="E290" s="19">
        <v>5.8777294421109419E-2</v>
      </c>
      <c r="F290" s="26">
        <v>6.9142931611155607</v>
      </c>
      <c r="G290" s="19">
        <v>11.755458884221884</v>
      </c>
    </row>
    <row r="291" spans="2:7" x14ac:dyDescent="0.4">
      <c r="B291" s="28">
        <v>288</v>
      </c>
      <c r="C291" s="26">
        <v>5.5907263113273167E-2</v>
      </c>
      <c r="D291" s="42">
        <v>6.6075976479897491E-2</v>
      </c>
      <c r="E291" s="19">
        <v>6.2688375135279806E-2</v>
      </c>
      <c r="F291" s="26">
        <v>12.198323959317065</v>
      </c>
      <c r="G291" s="19">
        <v>12.537675027055961</v>
      </c>
    </row>
    <row r="292" spans="2:7" x14ac:dyDescent="0.4">
      <c r="B292" s="28">
        <v>289</v>
      </c>
      <c r="C292" s="26">
        <v>6.0386137149075397E-2</v>
      </c>
      <c r="D292" s="42">
        <v>6.1269949417770336E-2</v>
      </c>
      <c r="E292" s="19">
        <v>4.7019351222111851E-2</v>
      </c>
      <c r="F292" s="26">
        <v>12.165608656684574</v>
      </c>
      <c r="G292" s="19">
        <v>9.4038702444223699</v>
      </c>
    </row>
    <row r="293" spans="2:7" x14ac:dyDescent="0.4">
      <c r="B293" s="28">
        <v>290</v>
      </c>
      <c r="C293" s="26">
        <v>5.4076212072235577E-2</v>
      </c>
      <c r="D293" s="42">
        <v>5.6066703094098391E-2</v>
      </c>
      <c r="E293" s="19">
        <v>7.10271931424485E-2</v>
      </c>
      <c r="F293" s="26">
        <v>11.014291516633397</v>
      </c>
      <c r="G293" s="19">
        <v>14.2054386284897</v>
      </c>
    </row>
    <row r="294" spans="2:7" x14ac:dyDescent="0.4">
      <c r="B294" s="28">
        <v>291</v>
      </c>
      <c r="C294" s="26">
        <v>4.1855068062896572E-2</v>
      </c>
      <c r="D294" s="42">
        <v>4.1064583396494422E-2</v>
      </c>
      <c r="E294" s="19">
        <v>5.1260974508718027E-2</v>
      </c>
      <c r="F294" s="26">
        <v>8.2919651459390984</v>
      </c>
      <c r="G294" s="19">
        <v>10.252194901743605</v>
      </c>
    </row>
    <row r="295" spans="2:7" x14ac:dyDescent="0.4">
      <c r="B295" s="28">
        <v>292</v>
      </c>
      <c r="C295" s="26">
        <v>4.8954038765227824E-2</v>
      </c>
      <c r="D295" s="42">
        <v>4.8426367983548838E-2</v>
      </c>
      <c r="E295" s="19">
        <v>3.5980776311875004E-2</v>
      </c>
      <c r="F295" s="26">
        <v>9.7380406748776664</v>
      </c>
      <c r="G295" s="19">
        <v>7.1961552623750009</v>
      </c>
    </row>
    <row r="296" spans="2:7" x14ac:dyDescent="0.4">
      <c r="B296" s="28">
        <v>293</v>
      </c>
      <c r="C296" s="26">
        <v>4.7634942203948406E-2</v>
      </c>
      <c r="D296" s="42">
        <v>5.454066736064532E-2</v>
      </c>
      <c r="E296" s="19">
        <v>5.7944535452074036E-2</v>
      </c>
      <c r="F296" s="26">
        <v>10.217560956459373</v>
      </c>
      <c r="G296" s="19">
        <v>11.588907090414807</v>
      </c>
    </row>
    <row r="297" spans="2:7" x14ac:dyDescent="0.4">
      <c r="B297" s="28">
        <v>294</v>
      </c>
      <c r="C297" s="26">
        <v>5.1727944346282889E-2</v>
      </c>
      <c r="D297" s="42">
        <v>4.9106569772184888E-2</v>
      </c>
      <c r="E297" s="19">
        <v>5.9545545813359059E-2</v>
      </c>
      <c r="F297" s="26">
        <v>10.083451411846777</v>
      </c>
      <c r="G297" s="19">
        <v>11.909109162671811</v>
      </c>
    </row>
    <row r="298" spans="2:7" x14ac:dyDescent="0.4">
      <c r="B298" s="28">
        <v>295</v>
      </c>
      <c r="C298" s="26">
        <v>6.3914956320229588E-2</v>
      </c>
      <c r="D298" s="42">
        <v>6.3133692890180032E-2</v>
      </c>
      <c r="E298" s="19">
        <v>5.0338448148518476E-2</v>
      </c>
      <c r="F298" s="26">
        <v>12.704864921040961</v>
      </c>
      <c r="G298" s="19">
        <v>10.067689629703695</v>
      </c>
    </row>
    <row r="299" spans="2:7" x14ac:dyDescent="0.4">
      <c r="B299" s="28">
        <v>296</v>
      </c>
      <c r="C299" s="26">
        <v>6.5672850839262858E-2</v>
      </c>
      <c r="D299" s="42">
        <v>6.5209270466503183E-2</v>
      </c>
      <c r="E299" s="19">
        <v>5.4004216822191364E-2</v>
      </c>
      <c r="F299" s="26">
        <v>13.088212130576604</v>
      </c>
      <c r="G299" s="19">
        <v>10.800843364438272</v>
      </c>
    </row>
    <row r="300" spans="2:7" x14ac:dyDescent="0.4">
      <c r="B300" s="28">
        <v>297</v>
      </c>
      <c r="C300" s="26">
        <v>3.5958017800507718E-2</v>
      </c>
      <c r="D300" s="42">
        <v>3.2985550452587262E-2</v>
      </c>
      <c r="E300" s="19">
        <v>5.1417382151305778E-2</v>
      </c>
      <c r="F300" s="26">
        <v>6.8943568253094973</v>
      </c>
      <c r="G300" s="19">
        <v>10.283476430261155</v>
      </c>
    </row>
    <row r="301" spans="2:7" x14ac:dyDescent="0.4">
      <c r="B301" s="28">
        <v>298</v>
      </c>
      <c r="C301" s="26">
        <v>3.2465608302096036E-2</v>
      </c>
      <c r="D301" s="42">
        <v>3.3815526484443761E-2</v>
      </c>
      <c r="E301" s="19">
        <v>3.0262140411484249E-2</v>
      </c>
      <c r="F301" s="26">
        <v>6.6281134786539795</v>
      </c>
      <c r="G301" s="19">
        <v>6.0524280822968501</v>
      </c>
    </row>
    <row r="302" spans="2:7" x14ac:dyDescent="0.4">
      <c r="B302" s="28">
        <v>299</v>
      </c>
      <c r="C302" s="26">
        <v>4.4479917531906277E-2</v>
      </c>
      <c r="D302" s="42">
        <v>5.3522399774552309E-2</v>
      </c>
      <c r="E302" s="19">
        <v>2.7321571138957446E-2</v>
      </c>
      <c r="F302" s="26">
        <v>9.8002317306458586</v>
      </c>
      <c r="G302" s="19">
        <v>5.4643142277914887</v>
      </c>
    </row>
    <row r="303" spans="2:7" x14ac:dyDescent="0.4">
      <c r="B303" s="28">
        <v>300</v>
      </c>
      <c r="C303" s="26">
        <v>4.931712158608817E-2</v>
      </c>
      <c r="D303" s="42">
        <v>4.7008590921531389E-2</v>
      </c>
      <c r="E303" s="19">
        <v>2.8326626751203014E-2</v>
      </c>
      <c r="F303" s="26">
        <v>9.6325712507619556</v>
      </c>
      <c r="G303" s="19">
        <v>5.6653253502406029</v>
      </c>
    </row>
    <row r="304" spans="2:7" x14ac:dyDescent="0.4">
      <c r="B304" s="28">
        <v>301</v>
      </c>
      <c r="C304" s="26">
        <v>4.0282411518354128E-2</v>
      </c>
      <c r="D304" s="42">
        <v>4.6080902993819547E-2</v>
      </c>
      <c r="E304" s="19">
        <v>4.6211992004798738E-2</v>
      </c>
      <c r="F304" s="26">
        <v>8.6363314512173677</v>
      </c>
      <c r="G304" s="19">
        <v>9.2423984009597469</v>
      </c>
    </row>
    <row r="305" spans="2:7" x14ac:dyDescent="0.4">
      <c r="B305" s="28">
        <v>302</v>
      </c>
      <c r="C305" s="26">
        <v>7.1597187414838143E-2</v>
      </c>
      <c r="D305" s="42">
        <v>6.1041698341076839E-2</v>
      </c>
      <c r="E305" s="19">
        <v>5.6914420197850348E-2</v>
      </c>
      <c r="F305" s="26">
        <v>13.263888575591498</v>
      </c>
      <c r="G305" s="19">
        <v>11.382884039570069</v>
      </c>
    </row>
    <row r="306" spans="2:7" x14ac:dyDescent="0.4">
      <c r="B306" s="28">
        <v>303</v>
      </c>
      <c r="C306" s="26">
        <v>3.7605428462817364E-2</v>
      </c>
      <c r="D306" s="42">
        <v>3.6181213068948566E-2</v>
      </c>
      <c r="E306" s="19">
        <v>6.7590725851967196E-2</v>
      </c>
      <c r="F306" s="26">
        <v>7.3786641531765929</v>
      </c>
      <c r="G306" s="19">
        <v>13.518145170393439</v>
      </c>
    </row>
    <row r="307" spans="2:7" x14ac:dyDescent="0.4">
      <c r="B307" s="28">
        <v>304</v>
      </c>
      <c r="C307" s="26">
        <v>5.8869893817333332E-2</v>
      </c>
      <c r="D307" s="42">
        <v>5.8004479648980832E-2</v>
      </c>
      <c r="E307" s="19">
        <v>5.4246146929666963E-2</v>
      </c>
      <c r="F307" s="26">
        <v>11.687437346631416</v>
      </c>
      <c r="G307" s="19">
        <v>10.849229385933393</v>
      </c>
    </row>
    <row r="308" spans="2:7" x14ac:dyDescent="0.4">
      <c r="B308" s="28">
        <v>305</v>
      </c>
      <c r="C308" s="26">
        <v>4.4134055419101523E-2</v>
      </c>
      <c r="D308" s="42">
        <v>4.1782531042679802E-2</v>
      </c>
      <c r="E308" s="19">
        <v>4.2621058738362604E-2</v>
      </c>
      <c r="F308" s="26">
        <v>8.5916586461781321</v>
      </c>
      <c r="G308" s="19">
        <v>8.5242117476725205</v>
      </c>
    </row>
    <row r="309" spans="2:7" x14ac:dyDescent="0.4">
      <c r="B309" s="28">
        <v>306</v>
      </c>
      <c r="C309" s="26">
        <v>6.6239771305698733E-2</v>
      </c>
      <c r="D309" s="42">
        <v>6.9683390776454815E-2</v>
      </c>
      <c r="E309" s="19">
        <v>4.7604328822678246E-2</v>
      </c>
      <c r="F309" s="26">
        <v>13.592316208215355</v>
      </c>
      <c r="G309" s="19">
        <v>9.5208657645356496</v>
      </c>
    </row>
    <row r="310" spans="2:7" x14ac:dyDescent="0.4">
      <c r="B310" s="28">
        <v>307</v>
      </c>
      <c r="C310" s="26">
        <v>6.2993600325262036E-2</v>
      </c>
      <c r="D310" s="42">
        <v>6.3701295023825599E-2</v>
      </c>
      <c r="E310" s="19">
        <v>4.2279110577805944E-2</v>
      </c>
      <c r="F310" s="26">
        <v>12.669489534908763</v>
      </c>
      <c r="G310" s="19">
        <v>8.4558221155611886</v>
      </c>
    </row>
    <row r="311" spans="2:7" x14ac:dyDescent="0.4">
      <c r="B311" s="28">
        <v>308</v>
      </c>
      <c r="C311" s="26">
        <v>5.9311922755922571E-2</v>
      </c>
      <c r="D311" s="42">
        <v>5.7886061565460688E-2</v>
      </c>
      <c r="E311" s="19">
        <v>5.1889814613783267E-2</v>
      </c>
      <c r="F311" s="26">
        <v>11.719798432138326</v>
      </c>
      <c r="G311" s="19">
        <v>10.377962922756653</v>
      </c>
    </row>
    <row r="312" spans="2:7" x14ac:dyDescent="0.4">
      <c r="B312" s="28">
        <v>309</v>
      </c>
      <c r="C312" s="26">
        <v>3.454313931124952E-2</v>
      </c>
      <c r="D312" s="42">
        <v>4.1505654869569662E-2</v>
      </c>
      <c r="E312" s="19">
        <v>3.7955060602569382E-2</v>
      </c>
      <c r="F312" s="26">
        <v>7.6048794180819179</v>
      </c>
      <c r="G312" s="19">
        <v>7.5910121205138763</v>
      </c>
    </row>
    <row r="313" spans="2:7" x14ac:dyDescent="0.4">
      <c r="B313" s="28">
        <v>310</v>
      </c>
      <c r="C313" s="26">
        <v>3.1284926397257405E-2</v>
      </c>
      <c r="D313" s="42">
        <v>2.9932156904700219E-2</v>
      </c>
      <c r="E313" s="19">
        <v>6.4618998342339015E-2</v>
      </c>
      <c r="F313" s="26">
        <v>6.1217083301957622</v>
      </c>
      <c r="G313" s="19">
        <v>12.923799668467803</v>
      </c>
    </row>
    <row r="314" spans="2:7" x14ac:dyDescent="0.4">
      <c r="B314" s="28">
        <v>311</v>
      </c>
      <c r="C314" s="26">
        <v>4.3312338293045372E-2</v>
      </c>
      <c r="D314" s="42">
        <v>4.971333491575005E-2</v>
      </c>
      <c r="E314" s="19">
        <v>5.6719047290776411E-2</v>
      </c>
      <c r="F314" s="26">
        <v>9.3025673208795432</v>
      </c>
      <c r="G314" s="19">
        <v>11.343809458155283</v>
      </c>
    </row>
    <row r="315" spans="2:7" x14ac:dyDescent="0.4">
      <c r="B315" s="28">
        <v>312</v>
      </c>
      <c r="C315" s="26">
        <v>4.1466919569455293E-2</v>
      </c>
      <c r="D315" s="42">
        <v>3.647083143470805E-2</v>
      </c>
      <c r="E315" s="19">
        <v>2.8627103378359359E-2</v>
      </c>
      <c r="F315" s="26">
        <v>7.7937751004163349</v>
      </c>
      <c r="G315" s="19">
        <v>5.725420675671872</v>
      </c>
    </row>
    <row r="316" spans="2:7" x14ac:dyDescent="0.4">
      <c r="B316" s="28">
        <v>313</v>
      </c>
      <c r="C316" s="26">
        <v>6.1954745596881494E-2</v>
      </c>
      <c r="D316" s="42">
        <v>6.8973357615003936E-2</v>
      </c>
      <c r="E316" s="19">
        <v>5.0443338988834074E-2</v>
      </c>
      <c r="F316" s="26">
        <v>13.092810321188542</v>
      </c>
      <c r="G316" s="19">
        <v>10.088667797766815</v>
      </c>
    </row>
    <row r="317" spans="2:7" x14ac:dyDescent="0.4">
      <c r="B317" s="28">
        <v>314</v>
      </c>
      <c r="C317" s="26">
        <v>2.9994566214800063E-2</v>
      </c>
      <c r="D317" s="42">
        <v>3.9263277544992009E-2</v>
      </c>
      <c r="E317" s="19">
        <v>3.4968760374543634E-2</v>
      </c>
      <c r="F317" s="26">
        <v>6.925784375979207</v>
      </c>
      <c r="G317" s="19">
        <v>6.993752074908727</v>
      </c>
    </row>
    <row r="318" spans="2:7" x14ac:dyDescent="0.4">
      <c r="B318" s="28">
        <v>315</v>
      </c>
      <c r="C318" s="26">
        <v>4.9558066779121085E-2</v>
      </c>
      <c r="D318" s="42">
        <v>4.7830544192119594E-2</v>
      </c>
      <c r="E318" s="19">
        <v>5.539587692447686E-2</v>
      </c>
      <c r="F318" s="26">
        <v>9.7388610971240688</v>
      </c>
      <c r="G318" s="19">
        <v>11.079175384895372</v>
      </c>
    </row>
    <row r="319" spans="2:7" x14ac:dyDescent="0.4">
      <c r="B319" s="28">
        <v>316</v>
      </c>
      <c r="C319" s="26">
        <v>4.4839167900615713E-2</v>
      </c>
      <c r="D319" s="42">
        <v>3.8274422294826083E-2</v>
      </c>
      <c r="E319" s="19">
        <v>4.4099850310837067E-2</v>
      </c>
      <c r="F319" s="26">
        <v>8.3113590195441809</v>
      </c>
      <c r="G319" s="19">
        <v>8.819970062167414</v>
      </c>
    </row>
    <row r="320" spans="2:7" x14ac:dyDescent="0.4">
      <c r="B320" s="28">
        <v>317</v>
      </c>
      <c r="C320" s="26">
        <v>5.3229635447123551E-2</v>
      </c>
      <c r="D320" s="42">
        <v>4.7663770743079523E-2</v>
      </c>
      <c r="E320" s="19">
        <v>3.5359398624424263E-2</v>
      </c>
      <c r="F320" s="26">
        <v>10.089340619020307</v>
      </c>
      <c r="G320" s="19">
        <v>7.0718797248848526</v>
      </c>
    </row>
    <row r="321" spans="2:7" x14ac:dyDescent="0.4">
      <c r="B321" s="28">
        <v>318</v>
      </c>
      <c r="C321" s="26">
        <v>4.9548530665528633E-2</v>
      </c>
      <c r="D321" s="42">
        <v>5.7808078114838179E-2</v>
      </c>
      <c r="E321" s="19">
        <v>5.2965854383488546E-2</v>
      </c>
      <c r="F321" s="26">
        <v>10.735660878036683</v>
      </c>
      <c r="G321" s="19">
        <v>10.593170876697709</v>
      </c>
    </row>
    <row r="322" spans="2:7" x14ac:dyDescent="0.4">
      <c r="B322" s="28">
        <v>319</v>
      </c>
      <c r="C322" s="26">
        <v>5.018237629677795E-2</v>
      </c>
      <c r="D322" s="42">
        <v>5.2303875911258561E-2</v>
      </c>
      <c r="E322" s="19">
        <v>3.8064527299711236E-2</v>
      </c>
      <c r="F322" s="26">
        <v>10.248625220803651</v>
      </c>
      <c r="G322" s="19">
        <v>7.6129054599422474</v>
      </c>
    </row>
    <row r="323" spans="2:7" x14ac:dyDescent="0.4">
      <c r="B323" s="28">
        <v>320</v>
      </c>
      <c r="C323" s="26">
        <v>6.5987917161415569E-2</v>
      </c>
      <c r="D323" s="42">
        <v>6.3256323368623288E-2</v>
      </c>
      <c r="E323" s="19">
        <v>5.2829590041605271E-2</v>
      </c>
      <c r="F323" s="26">
        <v>12.924424053003886</v>
      </c>
      <c r="G323" s="19">
        <v>10.565918008321054</v>
      </c>
    </row>
    <row r="324" spans="2:7" x14ac:dyDescent="0.4">
      <c r="B324" s="28">
        <v>321</v>
      </c>
      <c r="C324" s="26">
        <v>3.2113286126657092E-2</v>
      </c>
      <c r="D324" s="42">
        <v>4.2707971319090279E-2</v>
      </c>
      <c r="E324" s="19">
        <v>3.5419704548841122E-2</v>
      </c>
      <c r="F324" s="26">
        <v>7.4821257445747369</v>
      </c>
      <c r="G324" s="19">
        <v>7.0839409097682244</v>
      </c>
    </row>
    <row r="325" spans="2:7" x14ac:dyDescent="0.4">
      <c r="B325" s="28">
        <v>322</v>
      </c>
      <c r="C325" s="26">
        <v>5.6616700614304183E-2</v>
      </c>
      <c r="D325" s="42">
        <v>6.0866917162776063E-2</v>
      </c>
      <c r="E325" s="19">
        <v>3.7880341536220864E-2</v>
      </c>
      <c r="F325" s="26">
        <v>11.748361777708023</v>
      </c>
      <c r="G325" s="19">
        <v>7.5760683072441726</v>
      </c>
    </row>
    <row r="326" spans="2:7" x14ac:dyDescent="0.4">
      <c r="B326" s="28">
        <v>323</v>
      </c>
      <c r="C326" s="26">
        <v>4.506126407155904E-2</v>
      </c>
      <c r="D326" s="42">
        <v>4.5974297610646531E-2</v>
      </c>
      <c r="E326" s="19">
        <v>4.196031871289424E-2</v>
      </c>
      <c r="F326" s="26">
        <v>9.1035561682205568</v>
      </c>
      <c r="G326" s="19">
        <v>8.3920637425788485</v>
      </c>
    </row>
    <row r="327" spans="2:7" x14ac:dyDescent="0.4">
      <c r="B327" s="28">
        <v>324</v>
      </c>
      <c r="C327" s="26">
        <v>4.4260405095442185E-2</v>
      </c>
      <c r="D327" s="42">
        <v>4.7582437208105149E-2</v>
      </c>
      <c r="E327" s="19">
        <v>6.2241083969598508E-2</v>
      </c>
      <c r="F327" s="26">
        <v>9.1842842303547343</v>
      </c>
      <c r="G327" s="19">
        <v>12.448216793919702</v>
      </c>
    </row>
    <row r="328" spans="2:7" x14ac:dyDescent="0.4">
      <c r="B328" s="28">
        <v>325</v>
      </c>
      <c r="C328" s="26">
        <v>6.8239120706294121E-2</v>
      </c>
      <c r="D328" s="42">
        <v>6.1663030706166598E-2</v>
      </c>
      <c r="E328" s="19">
        <v>5.9398469175895405E-2</v>
      </c>
      <c r="F328" s="26">
        <v>12.990215141246072</v>
      </c>
      <c r="G328" s="19">
        <v>11.879693835179081</v>
      </c>
    </row>
    <row r="329" spans="2:7" x14ac:dyDescent="0.4">
      <c r="B329" s="28">
        <v>326</v>
      </c>
      <c r="C329" s="26">
        <v>6.1384789121703115E-2</v>
      </c>
      <c r="D329" s="42">
        <v>6.4551670820335E-2</v>
      </c>
      <c r="E329" s="19">
        <v>4.3930851388919244E-2</v>
      </c>
      <c r="F329" s="26">
        <v>12.593645994203811</v>
      </c>
      <c r="G329" s="19">
        <v>8.7861702777838495</v>
      </c>
    </row>
    <row r="330" spans="2:7" x14ac:dyDescent="0.4">
      <c r="B330" s="28">
        <v>327</v>
      </c>
      <c r="C330" s="26">
        <v>5.4494360604122057E-2</v>
      </c>
      <c r="D330" s="42">
        <v>4.9836762340547389E-2</v>
      </c>
      <c r="E330" s="19">
        <v>4.881735115369458E-2</v>
      </c>
      <c r="F330" s="26">
        <v>10.433112294466945</v>
      </c>
      <c r="G330" s="19">
        <v>9.7634702307389158</v>
      </c>
    </row>
    <row r="331" spans="2:7" x14ac:dyDescent="0.4">
      <c r="B331" s="28">
        <v>328</v>
      </c>
      <c r="C331" s="26">
        <v>4.8898499435573978E-2</v>
      </c>
      <c r="D331" s="42">
        <v>4.5114564531805249E-2</v>
      </c>
      <c r="E331" s="19">
        <v>5.8791082091269008E-2</v>
      </c>
      <c r="F331" s="26">
        <v>9.4013063967379225</v>
      </c>
      <c r="G331" s="19">
        <v>11.758216418253802</v>
      </c>
    </row>
    <row r="332" spans="2:7" x14ac:dyDescent="0.4">
      <c r="B332" s="28">
        <v>329</v>
      </c>
      <c r="C332" s="26">
        <v>5.8159409036733868E-2</v>
      </c>
      <c r="D332" s="42">
        <v>6.0394180299378028E-2</v>
      </c>
      <c r="E332" s="19">
        <v>4.2465533035055354E-2</v>
      </c>
      <c r="F332" s="26">
        <v>11.855358933611189</v>
      </c>
      <c r="G332" s="19">
        <v>8.4931066070110717</v>
      </c>
    </row>
    <row r="333" spans="2:7" x14ac:dyDescent="0.4">
      <c r="B333" s="28">
        <v>330</v>
      </c>
      <c r="C333" s="26">
        <v>4.9487028206154964E-2</v>
      </c>
      <c r="D333" s="42">
        <v>4.3783289793498659E-2</v>
      </c>
      <c r="E333" s="19">
        <v>5.0051187694369441E-2</v>
      </c>
      <c r="F333" s="26">
        <v>9.3270317999653614</v>
      </c>
      <c r="G333" s="19">
        <v>10.010237538873888</v>
      </c>
    </row>
    <row r="334" spans="2:7" x14ac:dyDescent="0.4">
      <c r="B334" s="28">
        <v>331</v>
      </c>
      <c r="C334" s="26">
        <v>6.0270046778098982E-2</v>
      </c>
      <c r="D334" s="42">
        <v>5.22804860328797E-2</v>
      </c>
      <c r="E334" s="19">
        <v>6.104654141028025E-2</v>
      </c>
      <c r="F334" s="26">
        <v>11.255053281097869</v>
      </c>
      <c r="G334" s="19">
        <v>12.20930828205605</v>
      </c>
    </row>
    <row r="335" spans="2:7" x14ac:dyDescent="0.4">
      <c r="B335" s="28">
        <v>332</v>
      </c>
      <c r="C335" s="26">
        <v>5.1403831418594552E-2</v>
      </c>
      <c r="D335" s="42">
        <v>4.3766617832751979E-2</v>
      </c>
      <c r="E335" s="19">
        <v>4.743052261039838E-2</v>
      </c>
      <c r="F335" s="26">
        <v>9.5170449251346518</v>
      </c>
      <c r="G335" s="19">
        <v>9.4861045220796765</v>
      </c>
    </row>
    <row r="336" spans="2:7" x14ac:dyDescent="0.4">
      <c r="B336" s="28">
        <v>333</v>
      </c>
      <c r="C336" s="26">
        <v>4.2711366385852365E-2</v>
      </c>
      <c r="D336" s="42">
        <v>3.9184463398523162E-2</v>
      </c>
      <c r="E336" s="19">
        <v>4.1632298394002218E-2</v>
      </c>
      <c r="F336" s="26">
        <v>8.1895829784375529</v>
      </c>
      <c r="G336" s="19">
        <v>8.3264596788004432</v>
      </c>
    </row>
    <row r="337" spans="2:7" x14ac:dyDescent="0.4">
      <c r="B337" s="28">
        <v>334</v>
      </c>
      <c r="C337" s="26">
        <v>5.0150057966782041E-2</v>
      </c>
      <c r="D337" s="42">
        <v>5.3896675814746241E-2</v>
      </c>
      <c r="E337" s="19">
        <v>4.8235266447144924E-2</v>
      </c>
      <c r="F337" s="26">
        <v>10.404673378152829</v>
      </c>
      <c r="G337" s="19">
        <v>9.6470532894289853</v>
      </c>
    </row>
    <row r="338" spans="2:7" x14ac:dyDescent="0.4">
      <c r="B338" s="28">
        <v>335</v>
      </c>
      <c r="C338" s="26">
        <v>4.1687902810974647E-2</v>
      </c>
      <c r="D338" s="42">
        <v>3.7721391262808754E-2</v>
      </c>
      <c r="E338" s="19">
        <v>5.5729974749308096E-2</v>
      </c>
      <c r="F338" s="26">
        <v>7.9409294073783396</v>
      </c>
      <c r="G338" s="19">
        <v>11.145994949861619</v>
      </c>
    </row>
    <row r="339" spans="2:7" x14ac:dyDescent="0.4">
      <c r="B339" s="28">
        <v>336</v>
      </c>
      <c r="C339" s="26">
        <v>5.3695438555432018E-2</v>
      </c>
      <c r="D339" s="42">
        <v>4.4580089884757333E-2</v>
      </c>
      <c r="E339" s="19">
        <v>5.5906190180222713E-2</v>
      </c>
      <c r="F339" s="26">
        <v>9.8275528440189355</v>
      </c>
      <c r="G339" s="19">
        <v>11.181238036044542</v>
      </c>
    </row>
    <row r="340" spans="2:7" x14ac:dyDescent="0.4">
      <c r="B340" s="28">
        <v>337</v>
      </c>
      <c r="C340" s="26">
        <v>4.8250466264060009E-2</v>
      </c>
      <c r="D340" s="42">
        <v>4.3502573900085884E-2</v>
      </c>
      <c r="E340" s="19">
        <v>4.8327034392985899E-2</v>
      </c>
      <c r="F340" s="26">
        <v>9.1753040164145894</v>
      </c>
      <c r="G340" s="19">
        <v>9.6654068785971798</v>
      </c>
    </row>
    <row r="341" spans="2:7" x14ac:dyDescent="0.4">
      <c r="B341" s="28">
        <v>338</v>
      </c>
      <c r="C341" s="26">
        <v>3.6832478401237809E-2</v>
      </c>
      <c r="D341" s="42">
        <v>3.970955617236107E-2</v>
      </c>
      <c r="E341" s="19">
        <v>6.1908192309381209E-2</v>
      </c>
      <c r="F341" s="26">
        <v>7.6542034573598876</v>
      </c>
      <c r="G341" s="19">
        <v>12.381638461876241</v>
      </c>
    </row>
    <row r="342" spans="2:7" x14ac:dyDescent="0.4">
      <c r="B342" s="28">
        <v>339</v>
      </c>
      <c r="C342" s="26">
        <v>4.9920597009743016E-2</v>
      </c>
      <c r="D342" s="42">
        <v>4.674323444299492E-2</v>
      </c>
      <c r="E342" s="19">
        <v>6.2385817232970375E-2</v>
      </c>
      <c r="F342" s="26">
        <v>9.6663831452737945</v>
      </c>
      <c r="G342" s="19">
        <v>12.477163446594075</v>
      </c>
    </row>
    <row r="343" spans="2:7" x14ac:dyDescent="0.4">
      <c r="B343" s="28">
        <v>340</v>
      </c>
      <c r="C343" s="26">
        <v>5.8188780246539486E-2</v>
      </c>
      <c r="D343" s="42">
        <v>6.4122812626376341E-2</v>
      </c>
      <c r="E343" s="19">
        <v>5.0885132819494326E-2</v>
      </c>
      <c r="F343" s="26">
        <v>12.231159287291582</v>
      </c>
      <c r="G343" s="19">
        <v>10.177026563898865</v>
      </c>
    </row>
    <row r="344" spans="2:7" x14ac:dyDescent="0.4">
      <c r="B344" s="28">
        <v>341</v>
      </c>
      <c r="C344" s="26">
        <v>5.2827082798043948E-2</v>
      </c>
      <c r="D344" s="42">
        <v>5.6897520437542856E-2</v>
      </c>
      <c r="E344" s="19">
        <v>4.1864414401900474E-2</v>
      </c>
      <c r="F344" s="26">
        <v>10.972460323558682</v>
      </c>
      <c r="G344" s="19">
        <v>8.3728828803800948</v>
      </c>
    </row>
    <row r="345" spans="2:7" x14ac:dyDescent="0.4">
      <c r="B345" s="28">
        <v>342</v>
      </c>
      <c r="C345" s="26">
        <v>4.3708876305698731E-2</v>
      </c>
      <c r="D345" s="42">
        <v>4.857289337969526E-2</v>
      </c>
      <c r="E345" s="19">
        <v>5.7147956298605126E-2</v>
      </c>
      <c r="F345" s="26">
        <v>9.2281769685393993</v>
      </c>
      <c r="G345" s="19">
        <v>11.429591259721025</v>
      </c>
    </row>
    <row r="346" spans="2:7" x14ac:dyDescent="0.4">
      <c r="B346" s="28">
        <v>343</v>
      </c>
      <c r="C346" s="26">
        <v>6.4460415380110492E-2</v>
      </c>
      <c r="D346" s="42">
        <v>6.2731100217955249E-2</v>
      </c>
      <c r="E346" s="19">
        <v>4.1284522307271837E-2</v>
      </c>
      <c r="F346" s="26">
        <v>12.719151559806573</v>
      </c>
      <c r="G346" s="19">
        <v>8.2569044614543667</v>
      </c>
    </row>
    <row r="347" spans="2:7" x14ac:dyDescent="0.4">
      <c r="B347" s="28">
        <v>344</v>
      </c>
      <c r="C347" s="26">
        <v>3.8686413691703538E-2</v>
      </c>
      <c r="D347" s="42">
        <v>2.9697307711406173E-2</v>
      </c>
      <c r="E347" s="19">
        <v>4.9675290878771941E-2</v>
      </c>
      <c r="F347" s="26">
        <v>6.8383721403109714</v>
      </c>
      <c r="G347" s="19">
        <v>9.9350581757543885</v>
      </c>
    </row>
    <row r="348" spans="2:7" x14ac:dyDescent="0.4">
      <c r="B348" s="28">
        <v>345</v>
      </c>
      <c r="C348" s="26">
        <v>4.3554011578414306E-2</v>
      </c>
      <c r="D348" s="42">
        <v>3.3665463845186282E-2</v>
      </c>
      <c r="E348" s="19">
        <v>5.2384241186198652E-2</v>
      </c>
      <c r="F348" s="26">
        <v>7.7219475423600583</v>
      </c>
      <c r="G348" s="19">
        <v>10.47684823723973</v>
      </c>
    </row>
    <row r="349" spans="2:7" x14ac:dyDescent="0.4">
      <c r="B349" s="28">
        <v>346</v>
      </c>
      <c r="C349" s="26">
        <v>3.7237621235093901E-2</v>
      </c>
      <c r="D349" s="42">
        <v>3.4199555310874222E-2</v>
      </c>
      <c r="E349" s="19">
        <v>4.155173660865797E-2</v>
      </c>
      <c r="F349" s="26">
        <v>7.1437176545968128</v>
      </c>
      <c r="G349" s="19">
        <v>8.3103473217315944</v>
      </c>
    </row>
    <row r="350" spans="2:7" x14ac:dyDescent="0.4">
      <c r="B350" s="28">
        <v>347</v>
      </c>
      <c r="C350" s="26">
        <v>4.1768664826887902E-2</v>
      </c>
      <c r="D350" s="42">
        <v>3.9380313136828354E-2</v>
      </c>
      <c r="E350" s="19">
        <v>6.553643645531633E-2</v>
      </c>
      <c r="F350" s="26">
        <v>8.1148977963716256</v>
      </c>
      <c r="G350" s="19">
        <v>13.107287291063265</v>
      </c>
    </row>
    <row r="351" spans="2:7" x14ac:dyDescent="0.4">
      <c r="B351" s="28">
        <v>348</v>
      </c>
      <c r="C351" s="26">
        <v>5.1791792126155686E-2</v>
      </c>
      <c r="D351" s="42">
        <v>4.649454699721535E-2</v>
      </c>
      <c r="E351" s="19">
        <v>7.3422627015289968E-2</v>
      </c>
      <c r="F351" s="26">
        <v>9.8286339123371036</v>
      </c>
      <c r="G351" s="19">
        <v>14.684525403057993</v>
      </c>
    </row>
    <row r="352" spans="2:7" x14ac:dyDescent="0.4">
      <c r="B352" s="28">
        <v>349</v>
      </c>
      <c r="C352" s="26">
        <v>6.0468991520408952E-2</v>
      </c>
      <c r="D352" s="42">
        <v>5.4650633135697006E-2</v>
      </c>
      <c r="E352" s="19">
        <v>2.5713124256615892E-2</v>
      </c>
      <c r="F352" s="26">
        <v>11.511962465610596</v>
      </c>
      <c r="G352" s="19">
        <v>5.1426248513231787</v>
      </c>
    </row>
    <row r="353" spans="2:7" x14ac:dyDescent="0.4">
      <c r="B353" s="28">
        <v>350</v>
      </c>
      <c r="C353" s="26">
        <v>5.339834373296224E-2</v>
      </c>
      <c r="D353" s="42">
        <v>5.4039679262272648E-2</v>
      </c>
      <c r="E353" s="19">
        <v>5.4685832881523011E-2</v>
      </c>
      <c r="F353" s="26">
        <v>10.743802299523487</v>
      </c>
      <c r="G353" s="19">
        <v>10.937166576304602</v>
      </c>
    </row>
    <row r="354" spans="2:7" x14ac:dyDescent="0.4">
      <c r="B354" s="28">
        <v>351</v>
      </c>
      <c r="C354" s="26">
        <v>4.7412209360797181E-2</v>
      </c>
      <c r="D354" s="42">
        <v>4.7134352896522645E-2</v>
      </c>
      <c r="E354" s="19">
        <v>3.3129451736585054E-2</v>
      </c>
      <c r="F354" s="26">
        <v>9.4546562257319824</v>
      </c>
      <c r="G354" s="19">
        <v>6.6258903473170108</v>
      </c>
    </row>
    <row r="355" spans="2:7" x14ac:dyDescent="0.4">
      <c r="B355" s="28">
        <v>352</v>
      </c>
      <c r="C355" s="26">
        <v>4.7434188097628428E-2</v>
      </c>
      <c r="D355" s="42">
        <v>6.0920255022904393E-2</v>
      </c>
      <c r="E355" s="19">
        <v>5.087638756428986E-2</v>
      </c>
      <c r="F355" s="26">
        <v>10.835444312053282</v>
      </c>
      <c r="G355" s="19">
        <v>10.175277512857972</v>
      </c>
    </row>
    <row r="356" spans="2:7" x14ac:dyDescent="0.4">
      <c r="B356" s="28">
        <v>353</v>
      </c>
      <c r="C356" s="26">
        <v>5.4981493481534749E-2</v>
      </c>
      <c r="D356" s="42">
        <v>5.0916881964593354E-2</v>
      </c>
      <c r="E356" s="19">
        <v>4.4509299065758262E-2</v>
      </c>
      <c r="F356" s="26">
        <v>10.589837544612809</v>
      </c>
      <c r="G356" s="19">
        <v>8.9018598131516526</v>
      </c>
    </row>
    <row r="357" spans="2:7" x14ac:dyDescent="0.4">
      <c r="B357" s="28">
        <v>354</v>
      </c>
      <c r="C357" s="26">
        <v>4.4997567322628045E-2</v>
      </c>
      <c r="D357" s="42">
        <v>4.6107796344335622E-2</v>
      </c>
      <c r="E357" s="19">
        <v>4.1533089194125801E-2</v>
      </c>
      <c r="F357" s="26">
        <v>9.1105363666963672</v>
      </c>
      <c r="G357" s="19">
        <v>8.3066178388251597</v>
      </c>
    </row>
    <row r="358" spans="2:7" x14ac:dyDescent="0.4">
      <c r="B358" s="28">
        <v>355</v>
      </c>
      <c r="C358" s="26">
        <v>5.6199148649530378E-2</v>
      </c>
      <c r="D358" s="42">
        <v>5.558000122866761E-2</v>
      </c>
      <c r="E358" s="19">
        <v>5.0545412336637383E-2</v>
      </c>
      <c r="F358" s="26">
        <v>11.177914987819799</v>
      </c>
      <c r="G358" s="19">
        <v>10.109082467327477</v>
      </c>
    </row>
    <row r="359" spans="2:7" x14ac:dyDescent="0.4">
      <c r="B359" s="28">
        <v>356</v>
      </c>
      <c r="C359" s="26">
        <v>5.2007849206281286E-2</v>
      </c>
      <c r="D359" s="42">
        <v>4.9765028961675346E-2</v>
      </c>
      <c r="E359" s="19">
        <v>6.1317573824026868E-2</v>
      </c>
      <c r="F359" s="26">
        <v>10.177287816795664</v>
      </c>
      <c r="G359" s="19">
        <v>12.263514764805374</v>
      </c>
    </row>
    <row r="360" spans="2:7" x14ac:dyDescent="0.4">
      <c r="B360" s="28">
        <v>357</v>
      </c>
      <c r="C360" s="26">
        <v>6.6632448733354277E-2</v>
      </c>
      <c r="D360" s="42">
        <v>6.5525373346539614E-2</v>
      </c>
      <c r="E360" s="19">
        <v>6.0363099929322324E-2</v>
      </c>
      <c r="F360" s="26">
        <v>13.215782207989388</v>
      </c>
      <c r="G360" s="19">
        <v>12.072619985864465</v>
      </c>
    </row>
    <row r="361" spans="2:7" x14ac:dyDescent="0.4">
      <c r="B361" s="28">
        <v>358</v>
      </c>
      <c r="C361" s="26">
        <v>5.274927916687621E-2</v>
      </c>
      <c r="D361" s="42">
        <v>6.2430957455210712E-2</v>
      </c>
      <c r="E361" s="19">
        <v>6.7056458548825956E-2</v>
      </c>
      <c r="F361" s="26">
        <v>11.518023662208691</v>
      </c>
      <c r="G361" s="19">
        <v>13.411291709765191</v>
      </c>
    </row>
    <row r="362" spans="2:7" x14ac:dyDescent="0.4">
      <c r="B362" s="28">
        <v>359</v>
      </c>
      <c r="C362" s="26">
        <v>6.1113364544151991E-2</v>
      </c>
      <c r="D362" s="42">
        <v>5.6425832971220932E-2</v>
      </c>
      <c r="E362" s="19">
        <v>2.9263145166005883E-2</v>
      </c>
      <c r="F362" s="26">
        <v>11.753919751537293</v>
      </c>
      <c r="G362" s="19">
        <v>5.8526290332011763</v>
      </c>
    </row>
    <row r="363" spans="2:7" x14ac:dyDescent="0.4">
      <c r="B363" s="28">
        <v>360</v>
      </c>
      <c r="C363" s="26">
        <v>3.8382107294894496E-2</v>
      </c>
      <c r="D363" s="42">
        <v>3.7875491846734013E-2</v>
      </c>
      <c r="E363" s="19">
        <v>4.6263390983318789E-2</v>
      </c>
      <c r="F363" s="26">
        <v>7.6257599141628507</v>
      </c>
      <c r="G363" s="19">
        <v>9.2526781966637586</v>
      </c>
    </row>
    <row r="364" spans="2:7" x14ac:dyDescent="0.4">
      <c r="B364" s="28">
        <v>361</v>
      </c>
      <c r="C364" s="26">
        <v>6.2691565693255402E-2</v>
      </c>
      <c r="D364" s="42">
        <v>5.0561248628458372E-2</v>
      </c>
      <c r="E364" s="19">
        <v>4.0619599048195988E-2</v>
      </c>
      <c r="F364" s="26">
        <v>11.325281432171376</v>
      </c>
      <c r="G364" s="19">
        <v>8.1239198096391974</v>
      </c>
    </row>
    <row r="365" spans="2:7" x14ac:dyDescent="0.4">
      <c r="B365" s="28">
        <v>362</v>
      </c>
      <c r="C365" s="26">
        <v>4.6655901256634894E-2</v>
      </c>
      <c r="D365" s="42">
        <v>5.2737299557965259E-2</v>
      </c>
      <c r="E365" s="19">
        <v>3.8290337677563561E-2</v>
      </c>
      <c r="F365" s="26">
        <v>9.9393200814600142</v>
      </c>
      <c r="G365" s="19">
        <v>7.6580675355127124</v>
      </c>
    </row>
    <row r="366" spans="2:7" x14ac:dyDescent="0.4">
      <c r="B366" s="28">
        <v>363</v>
      </c>
      <c r="C366" s="26">
        <v>7.0445448099403701E-2</v>
      </c>
      <c r="D366" s="42">
        <v>6.7246478143994301E-2</v>
      </c>
      <c r="E366" s="19">
        <v>5.5671082502057538E-2</v>
      </c>
      <c r="F366" s="26">
        <v>13.7691926243398</v>
      </c>
      <c r="G366" s="19">
        <v>11.134216500411508</v>
      </c>
    </row>
    <row r="367" spans="2:7" x14ac:dyDescent="0.4">
      <c r="B367" s="28">
        <v>364</v>
      </c>
      <c r="C367" s="26">
        <v>3.7679898837759462E-2</v>
      </c>
      <c r="D367" s="42">
        <v>3.5410392217488935E-2</v>
      </c>
      <c r="E367" s="19">
        <v>4.6679955636036496E-2</v>
      </c>
      <c r="F367" s="26">
        <v>7.3090291055248393</v>
      </c>
      <c r="G367" s="19">
        <v>9.3359911272072988</v>
      </c>
    </row>
    <row r="368" spans="2:7" x14ac:dyDescent="0.4">
      <c r="B368" s="28">
        <v>365</v>
      </c>
      <c r="C368" s="26">
        <v>5.2661171956719363E-2</v>
      </c>
      <c r="D368" s="42">
        <v>4.8921578636420063E-2</v>
      </c>
      <c r="E368" s="19">
        <v>5.1096268126548022E-2</v>
      </c>
      <c r="F368" s="26">
        <v>10.158275059313942</v>
      </c>
      <c r="G368" s="19">
        <v>10.219253625309605</v>
      </c>
    </row>
    <row r="369" spans="2:7" x14ac:dyDescent="0.4">
      <c r="B369" s="28">
        <v>366</v>
      </c>
      <c r="C369" s="26">
        <v>5.3901023555379048E-2</v>
      </c>
      <c r="D369" s="42">
        <v>5.3220451092208756E-2</v>
      </c>
      <c r="E369" s="19">
        <v>4.6104146668899296E-2</v>
      </c>
      <c r="F369" s="26">
        <v>10.712147464758781</v>
      </c>
      <c r="G369" s="19">
        <v>9.220829333779859</v>
      </c>
    </row>
    <row r="370" spans="2:7" x14ac:dyDescent="0.4">
      <c r="B370" s="28">
        <v>367</v>
      </c>
      <c r="C370" s="26">
        <v>4.9016716345248464E-2</v>
      </c>
      <c r="D370" s="42">
        <v>5.071846422442787E-2</v>
      </c>
      <c r="E370" s="19">
        <v>3.8584809352709283E-2</v>
      </c>
      <c r="F370" s="26">
        <v>9.9735180569676345</v>
      </c>
      <c r="G370" s="19">
        <v>7.7169618705418568</v>
      </c>
    </row>
    <row r="371" spans="2:7" x14ac:dyDescent="0.4">
      <c r="B371" s="28">
        <v>368</v>
      </c>
      <c r="C371" s="26">
        <v>5.3486328288138318E-2</v>
      </c>
      <c r="D371" s="42">
        <v>4.962060837274164E-2</v>
      </c>
      <c r="E371" s="19">
        <v>3.7266519608962469E-2</v>
      </c>
      <c r="F371" s="26">
        <v>10.310693666087996</v>
      </c>
      <c r="G371" s="19">
        <v>7.4533039217924939</v>
      </c>
    </row>
    <row r="372" spans="2:7" x14ac:dyDescent="0.4">
      <c r="B372" s="28">
        <v>369</v>
      </c>
      <c r="C372" s="26">
        <v>5.2781984858055665E-2</v>
      </c>
      <c r="D372" s="42">
        <v>5.0155772103511284E-2</v>
      </c>
      <c r="E372" s="19">
        <v>6.0409509174894307E-2</v>
      </c>
      <c r="F372" s="26">
        <v>10.293775696156693</v>
      </c>
      <c r="G372" s="19">
        <v>12.081901834978861</v>
      </c>
    </row>
    <row r="373" spans="2:7" x14ac:dyDescent="0.4">
      <c r="B373" s="28">
        <v>370</v>
      </c>
      <c r="C373" s="26">
        <v>2.6747080133896407E-2</v>
      </c>
      <c r="D373" s="42">
        <v>3.0759075677196639E-2</v>
      </c>
      <c r="E373" s="19">
        <v>5.0955789598421945E-2</v>
      </c>
      <c r="F373" s="26">
        <v>5.7506155811093045</v>
      </c>
      <c r="G373" s="19">
        <v>10.19115791968439</v>
      </c>
    </row>
    <row r="374" spans="2:7" x14ac:dyDescent="0.4">
      <c r="B374" s="28">
        <v>371</v>
      </c>
      <c r="C374" s="26">
        <v>5.7640865730471363E-2</v>
      </c>
      <c r="D374" s="42">
        <v>6.0364100130581189E-2</v>
      </c>
      <c r="E374" s="19">
        <v>6.1180251595019421E-2</v>
      </c>
      <c r="F374" s="26">
        <v>11.800496586105256</v>
      </c>
      <c r="G374" s="19">
        <v>12.236050319003883</v>
      </c>
    </row>
    <row r="375" spans="2:7" x14ac:dyDescent="0.4">
      <c r="B375" s="28">
        <v>372</v>
      </c>
      <c r="C375" s="26">
        <v>3.8975634873233578E-2</v>
      </c>
      <c r="D375" s="42">
        <v>3.9885238398101368E-2</v>
      </c>
      <c r="E375" s="19">
        <v>6.7117978167248779E-2</v>
      </c>
      <c r="F375" s="26">
        <v>7.8860873271334944</v>
      </c>
      <c r="G375" s="19">
        <v>13.423595633449755</v>
      </c>
    </row>
    <row r="376" spans="2:7" x14ac:dyDescent="0.4">
      <c r="B376" s="28">
        <v>373</v>
      </c>
      <c r="C376" s="26">
        <v>4.9831129363560253E-2</v>
      </c>
      <c r="D376" s="42">
        <v>4.5066463030109881E-2</v>
      </c>
      <c r="E376" s="19">
        <v>7.0020933418334402E-2</v>
      </c>
      <c r="F376" s="26">
        <v>9.4897592393670127</v>
      </c>
      <c r="G376" s="19">
        <v>14.00418668366688</v>
      </c>
    </row>
    <row r="377" spans="2:7" x14ac:dyDescent="0.4">
      <c r="B377" s="28">
        <v>374</v>
      </c>
      <c r="C377" s="26">
        <v>4.577305199243116E-2</v>
      </c>
      <c r="D377" s="42">
        <v>4.7394757499178722E-2</v>
      </c>
      <c r="E377" s="19">
        <v>4.3269979700767243E-2</v>
      </c>
      <c r="F377" s="26">
        <v>9.3167809491609894</v>
      </c>
      <c r="G377" s="19">
        <v>8.6539959401534485</v>
      </c>
    </row>
    <row r="378" spans="2:7" x14ac:dyDescent="0.4">
      <c r="B378" s="28">
        <v>375</v>
      </c>
      <c r="C378" s="26">
        <v>4.6365521051988608E-2</v>
      </c>
      <c r="D378" s="42">
        <v>4.939127998071971E-2</v>
      </c>
      <c r="E378" s="19">
        <v>4.9535705177698647E-2</v>
      </c>
      <c r="F378" s="26">
        <v>9.5756801032708321</v>
      </c>
      <c r="G378" s="19">
        <v>9.9071410355397287</v>
      </c>
    </row>
    <row r="379" spans="2:7" x14ac:dyDescent="0.4">
      <c r="B379" s="28">
        <v>376</v>
      </c>
      <c r="C379" s="26">
        <v>6.4201296467785038E-2</v>
      </c>
      <c r="D379" s="42">
        <v>6.2417455545193297E-2</v>
      </c>
      <c r="E379" s="19">
        <v>5.1730123553876753E-2</v>
      </c>
      <c r="F379" s="26">
        <v>12.661875201297834</v>
      </c>
      <c r="G379" s="19">
        <v>10.346024710775351</v>
      </c>
    </row>
    <row r="380" spans="2:7" x14ac:dyDescent="0.4">
      <c r="B380" s="28">
        <v>377</v>
      </c>
      <c r="C380" s="26">
        <v>4.3499178458416859E-2</v>
      </c>
      <c r="D380" s="42">
        <v>5.5216439526345786E-2</v>
      </c>
      <c r="E380" s="19">
        <v>5.3335524982107814E-2</v>
      </c>
      <c r="F380" s="26">
        <v>9.8715617984762645</v>
      </c>
      <c r="G380" s="19">
        <v>10.667104996421562</v>
      </c>
    </row>
    <row r="381" spans="2:7" x14ac:dyDescent="0.4">
      <c r="B381" s="28">
        <v>378</v>
      </c>
      <c r="C381" s="26">
        <v>4.5977425620456321E-2</v>
      </c>
      <c r="D381" s="42">
        <v>5.3433264208402213E-2</v>
      </c>
      <c r="E381" s="19">
        <v>5.9731994575984632E-2</v>
      </c>
      <c r="F381" s="26">
        <v>9.9410689828858541</v>
      </c>
      <c r="G381" s="19">
        <v>11.946398915196927</v>
      </c>
    </row>
    <row r="382" spans="2:7" x14ac:dyDescent="0.4">
      <c r="B382" s="28">
        <v>379</v>
      </c>
      <c r="C382" s="26">
        <v>4.5421159860033207E-2</v>
      </c>
      <c r="D382" s="42">
        <v>5.1348415513784156E-2</v>
      </c>
      <c r="E382" s="19">
        <v>5.5552981242032416E-2</v>
      </c>
      <c r="F382" s="26">
        <v>9.6769575373817354</v>
      </c>
      <c r="G382" s="19">
        <v>11.110596248406484</v>
      </c>
    </row>
    <row r="383" spans="2:7" x14ac:dyDescent="0.4">
      <c r="B383" s="28">
        <v>380</v>
      </c>
      <c r="C383" s="26">
        <v>4.0987324920432965E-2</v>
      </c>
      <c r="D383" s="42">
        <v>3.8147821267409343E-2</v>
      </c>
      <c r="E383" s="19">
        <v>5.6577723214806259E-2</v>
      </c>
      <c r="F383" s="26">
        <v>7.9135146187842311</v>
      </c>
      <c r="G383" s="19">
        <v>11.315544642961251</v>
      </c>
    </row>
    <row r="384" spans="2:7" x14ac:dyDescent="0.4">
      <c r="B384" s="28">
        <v>381</v>
      </c>
      <c r="C384" s="26">
        <v>5.9611937686014096E-2</v>
      </c>
      <c r="D384" s="42">
        <v>6.1027950015800823E-2</v>
      </c>
      <c r="E384" s="19">
        <v>6.2180928113988683E-2</v>
      </c>
      <c r="F384" s="26">
        <v>12.063988770181492</v>
      </c>
      <c r="G384" s="19">
        <v>12.436185622797737</v>
      </c>
    </row>
    <row r="385" spans="2:7" x14ac:dyDescent="0.4">
      <c r="B385" s="28">
        <v>382</v>
      </c>
      <c r="C385" s="26">
        <v>3.9523694305991022E-2</v>
      </c>
      <c r="D385" s="42">
        <v>3.8160332411882533E-2</v>
      </c>
      <c r="E385" s="19">
        <v>5.1671461859828322E-2</v>
      </c>
      <c r="F385" s="26">
        <v>7.7684026717873556</v>
      </c>
      <c r="G385" s="19">
        <v>10.334292371965665</v>
      </c>
    </row>
    <row r="386" spans="2:7" x14ac:dyDescent="0.4">
      <c r="B386" s="28">
        <v>383</v>
      </c>
      <c r="C386" s="26">
        <v>5.7257934207676039E-2</v>
      </c>
      <c r="D386" s="42">
        <v>5.7001144180018296E-2</v>
      </c>
      <c r="E386" s="19">
        <v>4.2764361852214237E-2</v>
      </c>
      <c r="F386" s="26">
        <v>11.425907838769433</v>
      </c>
      <c r="G386" s="19">
        <v>8.5528723704428469</v>
      </c>
    </row>
    <row r="387" spans="2:7" x14ac:dyDescent="0.4">
      <c r="B387" s="28">
        <v>384</v>
      </c>
      <c r="C387" s="26">
        <v>5.0441033424141607E-2</v>
      </c>
      <c r="D387" s="42">
        <v>5.7518355172181158E-2</v>
      </c>
      <c r="E387" s="19">
        <v>5.3780805542132881E-2</v>
      </c>
      <c r="F387" s="26">
        <v>10.795938859632276</v>
      </c>
      <c r="G387" s="19">
        <v>10.756161108426577</v>
      </c>
    </row>
    <row r="388" spans="2:7" x14ac:dyDescent="0.4">
      <c r="B388" s="28">
        <v>385</v>
      </c>
      <c r="C388" s="26">
        <v>6.5214114966839945E-2</v>
      </c>
      <c r="D388" s="42">
        <v>6.1471103820957614E-2</v>
      </c>
      <c r="E388" s="19">
        <v>6.2120841744889153E-2</v>
      </c>
      <c r="F388" s="26">
        <v>12.668521878779757</v>
      </c>
      <c r="G388" s="19">
        <v>12.424168348977831</v>
      </c>
    </row>
    <row r="389" spans="2:7" x14ac:dyDescent="0.4">
      <c r="B389" s="28">
        <v>386</v>
      </c>
      <c r="C389" s="26">
        <v>5.4248497636319545E-2</v>
      </c>
      <c r="D389" s="42">
        <v>5.39906587683315E-2</v>
      </c>
      <c r="E389" s="19">
        <v>5.8886509709818319E-2</v>
      </c>
      <c r="F389" s="26">
        <v>10.823915640465104</v>
      </c>
      <c r="G389" s="19">
        <v>11.777301941963664</v>
      </c>
    </row>
    <row r="390" spans="2:7" x14ac:dyDescent="0.4">
      <c r="B390" s="28">
        <v>387</v>
      </c>
      <c r="C390" s="26">
        <v>5.6006797374343775E-2</v>
      </c>
      <c r="D390" s="42">
        <v>5.7697468628633487E-2</v>
      </c>
      <c r="E390" s="19">
        <v>6.0090563393506227E-2</v>
      </c>
      <c r="F390" s="26">
        <v>11.370426600297726</v>
      </c>
      <c r="G390" s="19">
        <v>12.018112678701245</v>
      </c>
    </row>
    <row r="391" spans="2:7" x14ac:dyDescent="0.4">
      <c r="B391" s="28">
        <v>388</v>
      </c>
      <c r="C391" s="26">
        <v>6.2980116159271016E-2</v>
      </c>
      <c r="D391" s="42">
        <v>4.9537880582700373E-2</v>
      </c>
      <c r="E391" s="19">
        <v>5.3057782292564158E-2</v>
      </c>
      <c r="F391" s="26">
        <v>11.251799674197139</v>
      </c>
      <c r="G391" s="19">
        <v>10.611556458512831</v>
      </c>
    </row>
    <row r="392" spans="2:7" x14ac:dyDescent="0.4">
      <c r="B392" s="28">
        <v>389</v>
      </c>
      <c r="C392" s="26">
        <v>5.520523858059951E-2</v>
      </c>
      <c r="D392" s="42">
        <v>5.5942292134184279E-2</v>
      </c>
      <c r="E392" s="19">
        <v>4.0128555776674825E-2</v>
      </c>
      <c r="F392" s="26">
        <v>11.114753071478379</v>
      </c>
      <c r="G392" s="19">
        <v>8.0257111553349656</v>
      </c>
    </row>
    <row r="393" spans="2:7" x14ac:dyDescent="0.4">
      <c r="B393" s="28">
        <v>390</v>
      </c>
      <c r="C393" s="26">
        <v>2.6465855605775527E-2</v>
      </c>
      <c r="D393" s="42">
        <v>3.0502556692860953E-2</v>
      </c>
      <c r="E393" s="19">
        <v>5.4756446684442059E-2</v>
      </c>
      <c r="F393" s="26">
        <v>5.6968412298636482</v>
      </c>
      <c r="G393" s="19">
        <v>10.951289336888411</v>
      </c>
    </row>
    <row r="394" spans="2:7" x14ac:dyDescent="0.4">
      <c r="B394" s="28">
        <v>391</v>
      </c>
      <c r="C394" s="26">
        <v>6.5090161415982895E-2</v>
      </c>
      <c r="D394" s="42">
        <v>6.2887271302086753E-2</v>
      </c>
      <c r="E394" s="19">
        <v>5.0711587045443464E-2</v>
      </c>
      <c r="F394" s="26">
        <v>12.797743271806965</v>
      </c>
      <c r="G394" s="19">
        <v>10.142317409088692</v>
      </c>
    </row>
    <row r="395" spans="2:7" x14ac:dyDescent="0.4">
      <c r="B395" s="28">
        <v>392</v>
      </c>
      <c r="C395" s="26">
        <v>6.7890226387751551E-2</v>
      </c>
      <c r="D395" s="42">
        <v>6.6358716124158501E-2</v>
      </c>
      <c r="E395" s="19">
        <v>6.2591300261590571E-2</v>
      </c>
      <c r="F395" s="26">
        <v>13.424894251191006</v>
      </c>
      <c r="G395" s="19">
        <v>12.518260052318114</v>
      </c>
    </row>
    <row r="396" spans="2:7" x14ac:dyDescent="0.4">
      <c r="B396" s="28">
        <v>393</v>
      </c>
      <c r="C396" s="26">
        <v>6.540443911203761E-2</v>
      </c>
      <c r="D396" s="42">
        <v>5.7963033324268276E-2</v>
      </c>
      <c r="E396" s="19">
        <v>4.7255115703300953E-2</v>
      </c>
      <c r="F396" s="26">
        <v>12.336747243630588</v>
      </c>
      <c r="G396" s="19">
        <v>9.4510231406601903</v>
      </c>
    </row>
    <row r="397" spans="2:7" x14ac:dyDescent="0.4">
      <c r="B397" s="28">
        <v>394</v>
      </c>
      <c r="C397" s="26">
        <v>3.7911789565191041E-2</v>
      </c>
      <c r="D397" s="42">
        <v>4.6725847152657533E-2</v>
      </c>
      <c r="E397" s="19">
        <v>4.3809304670735294E-2</v>
      </c>
      <c r="F397" s="26">
        <v>8.4637636717848572</v>
      </c>
      <c r="G397" s="19">
        <v>8.7618609341470588</v>
      </c>
    </row>
    <row r="398" spans="2:7" x14ac:dyDescent="0.4">
      <c r="B398" s="28">
        <v>395</v>
      </c>
      <c r="C398" s="26">
        <v>2.8001317073015956E-2</v>
      </c>
      <c r="D398" s="42">
        <v>3.4403643075980241E-2</v>
      </c>
      <c r="E398" s="19">
        <v>4.4478549257336533E-2</v>
      </c>
      <c r="F398" s="26">
        <v>6.2404960148996196</v>
      </c>
      <c r="G398" s="19">
        <v>8.8957098514673074</v>
      </c>
    </row>
    <row r="399" spans="2:7" x14ac:dyDescent="0.4">
      <c r="B399" s="28">
        <v>396</v>
      </c>
      <c r="C399" s="26">
        <v>5.6681603497818277E-2</v>
      </c>
      <c r="D399" s="42">
        <v>6.135326047683267E-2</v>
      </c>
      <c r="E399" s="19">
        <v>5.6128526739665223E-2</v>
      </c>
      <c r="F399" s="26">
        <v>11.803486397465095</v>
      </c>
      <c r="G399" s="19">
        <v>11.225705347933044</v>
      </c>
    </row>
    <row r="400" spans="2:7" x14ac:dyDescent="0.4">
      <c r="B400" s="28">
        <v>397</v>
      </c>
      <c r="C400" s="26">
        <v>3.0504149366992188E-2</v>
      </c>
      <c r="D400" s="42">
        <v>3.1680604786348265E-2</v>
      </c>
      <c r="E400" s="19">
        <v>3.6189805051527094E-2</v>
      </c>
      <c r="F400" s="26">
        <v>6.2184754153340451</v>
      </c>
      <c r="G400" s="19">
        <v>7.2379610103054191</v>
      </c>
    </row>
    <row r="401" spans="2:7" x14ac:dyDescent="0.4">
      <c r="B401" s="28">
        <v>398</v>
      </c>
      <c r="C401" s="26">
        <v>4.5564910397669064E-2</v>
      </c>
      <c r="D401" s="42">
        <v>4.8054222656524773E-2</v>
      </c>
      <c r="E401" s="19">
        <v>5.2650019412038812E-2</v>
      </c>
      <c r="F401" s="26">
        <v>9.3619133054193835</v>
      </c>
      <c r="G401" s="19">
        <v>10.530003882407762</v>
      </c>
    </row>
    <row r="402" spans="2:7" x14ac:dyDescent="0.4">
      <c r="B402" s="28">
        <v>399</v>
      </c>
      <c r="C402" s="26">
        <v>5.074673026928269E-2</v>
      </c>
      <c r="D402" s="42">
        <v>5.076801651363444E-2</v>
      </c>
      <c r="E402" s="19">
        <v>3.32109347262802E-2</v>
      </c>
      <c r="F402" s="26">
        <v>10.151474678291713</v>
      </c>
      <c r="G402" s="19">
        <v>6.6421869452560403</v>
      </c>
    </row>
    <row r="403" spans="2:7" x14ac:dyDescent="0.4">
      <c r="B403" s="28">
        <v>400</v>
      </c>
      <c r="C403" s="26">
        <v>4.2749004657234128E-2</v>
      </c>
      <c r="D403" s="42">
        <v>4.5580230656611452E-2</v>
      </c>
      <c r="E403" s="19">
        <v>6.3417289457540216E-2</v>
      </c>
      <c r="F403" s="26">
        <v>8.8329235313845587</v>
      </c>
      <c r="G403" s="19">
        <v>12.683457891508043</v>
      </c>
    </row>
    <row r="404" spans="2:7" x14ac:dyDescent="0.4">
      <c r="B404" s="28">
        <v>401</v>
      </c>
      <c r="C404" s="26">
        <v>6.3819109542107441E-2</v>
      </c>
      <c r="D404" s="42">
        <v>4.8796239682594875E-2</v>
      </c>
      <c r="E404" s="19">
        <v>6.250126682579478E-2</v>
      </c>
      <c r="F404" s="26">
        <v>11.261534922470231</v>
      </c>
      <c r="G404" s="19">
        <v>12.500253365158956</v>
      </c>
    </row>
    <row r="405" spans="2:7" x14ac:dyDescent="0.4">
      <c r="B405" s="28">
        <v>402</v>
      </c>
      <c r="C405" s="26">
        <v>5.030787365995136E-2</v>
      </c>
      <c r="D405" s="42">
        <v>5.2927798206104174E-2</v>
      </c>
      <c r="E405" s="19">
        <v>5.6040278133425971E-2</v>
      </c>
      <c r="F405" s="26">
        <v>10.323567186605553</v>
      </c>
      <c r="G405" s="19">
        <v>11.208055626685194</v>
      </c>
    </row>
    <row r="406" spans="2:7" x14ac:dyDescent="0.4">
      <c r="B406" s="28">
        <v>403</v>
      </c>
      <c r="C406" s="26">
        <v>5.0823238990064093E-2</v>
      </c>
      <c r="D406" s="42">
        <v>4.8606092235334034E-2</v>
      </c>
      <c r="E406" s="19">
        <v>4.0672433181385845E-2</v>
      </c>
      <c r="F406" s="26">
        <v>9.942933122539813</v>
      </c>
      <c r="G406" s="19">
        <v>8.1344866362771686</v>
      </c>
    </row>
    <row r="407" spans="2:7" x14ac:dyDescent="0.4">
      <c r="B407" s="28">
        <v>404</v>
      </c>
      <c r="C407" s="26">
        <v>4.3529608493770147E-2</v>
      </c>
      <c r="D407" s="42">
        <v>4.7609638646257946E-2</v>
      </c>
      <c r="E407" s="19">
        <v>3.8944200737539805E-2</v>
      </c>
      <c r="F407" s="26">
        <v>9.1139247140028097</v>
      </c>
      <c r="G407" s="19">
        <v>7.7888401475079609</v>
      </c>
    </row>
    <row r="408" spans="2:7" x14ac:dyDescent="0.4">
      <c r="B408" s="28">
        <v>405</v>
      </c>
      <c r="C408" s="26">
        <v>3.7965593248671638E-2</v>
      </c>
      <c r="D408" s="42">
        <v>3.8972762266935988E-2</v>
      </c>
      <c r="E408" s="19">
        <v>4.1097014145702868E-2</v>
      </c>
      <c r="F408" s="26">
        <v>7.6938355515607624</v>
      </c>
      <c r="G408" s="19">
        <v>8.2194028291405736</v>
      </c>
    </row>
    <row r="409" spans="2:7" x14ac:dyDescent="0.4">
      <c r="B409" s="28">
        <v>406</v>
      </c>
      <c r="C409" s="26">
        <v>4.8307103863157813E-2</v>
      </c>
      <c r="D409" s="42">
        <v>5.0048957904566552E-2</v>
      </c>
      <c r="E409" s="19">
        <v>5.6984372768658441E-2</v>
      </c>
      <c r="F409" s="26">
        <v>9.835606176772437</v>
      </c>
      <c r="G409" s="19">
        <v>11.396874553731688</v>
      </c>
    </row>
    <row r="410" spans="2:7" x14ac:dyDescent="0.4">
      <c r="B410" s="28">
        <v>407</v>
      </c>
      <c r="C410" s="26">
        <v>6.1944811156289956E-2</v>
      </c>
      <c r="D410" s="42">
        <v>7.2957550419884665E-2</v>
      </c>
      <c r="E410" s="19">
        <v>3.2093558759102546E-2</v>
      </c>
      <c r="F410" s="26">
        <v>13.490236157617463</v>
      </c>
      <c r="G410" s="19">
        <v>6.418711751820509</v>
      </c>
    </row>
    <row r="411" spans="2:7" x14ac:dyDescent="0.4">
      <c r="B411" s="28">
        <v>408</v>
      </c>
      <c r="C411" s="26">
        <v>5.9902184523491983E-2</v>
      </c>
      <c r="D411" s="42">
        <v>5.6541072390929141E-2</v>
      </c>
      <c r="E411" s="19">
        <v>5.3964839911271004E-2</v>
      </c>
      <c r="F411" s="26">
        <v>11.644325691442113</v>
      </c>
      <c r="G411" s="19">
        <v>10.792967982254201</v>
      </c>
    </row>
    <row r="412" spans="2:7" x14ac:dyDescent="0.4">
      <c r="B412" s="28">
        <v>409</v>
      </c>
      <c r="C412" s="26">
        <v>3.3965953513065861E-2</v>
      </c>
      <c r="D412" s="42">
        <v>3.1929529399743958E-2</v>
      </c>
      <c r="E412" s="19">
        <v>5.3192297581275291E-2</v>
      </c>
      <c r="F412" s="26">
        <v>6.5895482912809822</v>
      </c>
      <c r="G412" s="19">
        <v>10.638459516255057</v>
      </c>
    </row>
    <row r="413" spans="2:7" x14ac:dyDescent="0.4">
      <c r="B413" s="28">
        <v>410</v>
      </c>
      <c r="C413" s="26">
        <v>5.0494761380578942E-2</v>
      </c>
      <c r="D413" s="42">
        <v>4.8898511495411502E-2</v>
      </c>
      <c r="E413" s="19">
        <v>3.8226476587979799E-2</v>
      </c>
      <c r="F413" s="26">
        <v>9.9393272875990455</v>
      </c>
      <c r="G413" s="19">
        <v>7.6452953175959601</v>
      </c>
    </row>
    <row r="414" spans="2:7" x14ac:dyDescent="0.4">
      <c r="B414" s="28">
        <v>411</v>
      </c>
      <c r="C414" s="26">
        <v>6.3504096542647812E-2</v>
      </c>
      <c r="D414" s="42">
        <v>6.1212712681390342E-2</v>
      </c>
      <c r="E414" s="19">
        <v>4.7036601275845344E-2</v>
      </c>
      <c r="F414" s="26">
        <v>12.471680922403817</v>
      </c>
      <c r="G414" s="19">
        <v>9.4073202551690684</v>
      </c>
    </row>
    <row r="415" spans="2:7" x14ac:dyDescent="0.4">
      <c r="B415" s="28">
        <v>412</v>
      </c>
      <c r="C415" s="26">
        <v>5.5813202797381389E-2</v>
      </c>
      <c r="D415" s="42">
        <v>5.5785793023470004E-2</v>
      </c>
      <c r="E415" s="19">
        <v>4.6415331320515563E-2</v>
      </c>
      <c r="F415" s="26">
        <v>11.159899582085139</v>
      </c>
      <c r="G415" s="19">
        <v>9.2830662641031125</v>
      </c>
    </row>
    <row r="416" spans="2:7" x14ac:dyDescent="0.4">
      <c r="B416" s="28">
        <v>413</v>
      </c>
      <c r="C416" s="26">
        <v>5.5602184876514929E-2</v>
      </c>
      <c r="D416" s="42">
        <v>5.6091898446485766E-2</v>
      </c>
      <c r="E416" s="19">
        <v>4.5229805571828138E-2</v>
      </c>
      <c r="F416" s="26">
        <v>11.169408332300069</v>
      </c>
      <c r="G416" s="19">
        <v>9.0459611143656282</v>
      </c>
    </row>
    <row r="417" spans="2:7" x14ac:dyDescent="0.4">
      <c r="B417" s="28">
        <v>414</v>
      </c>
      <c r="C417" s="26">
        <v>6.0308933931632731E-2</v>
      </c>
      <c r="D417" s="42">
        <v>6.4922445667085965E-2</v>
      </c>
      <c r="E417" s="19">
        <v>5.8397021074868521E-2</v>
      </c>
      <c r="F417" s="26">
        <v>12.523137959871871</v>
      </c>
      <c r="G417" s="19">
        <v>11.679404214973705</v>
      </c>
    </row>
    <row r="418" spans="2:7" x14ac:dyDescent="0.4">
      <c r="B418" s="28">
        <v>415</v>
      </c>
      <c r="C418" s="26">
        <v>5.2738404010747739E-2</v>
      </c>
      <c r="D418" s="42">
        <v>5.4701633970507237E-2</v>
      </c>
      <c r="E418" s="19">
        <v>5.6860004890268073E-2</v>
      </c>
      <c r="F418" s="26">
        <v>10.744003798125497</v>
      </c>
      <c r="G418" s="19">
        <v>11.372000978053615</v>
      </c>
    </row>
    <row r="419" spans="2:7" x14ac:dyDescent="0.4">
      <c r="B419" s="28">
        <v>416</v>
      </c>
      <c r="C419" s="26">
        <v>2.9075483030907231E-2</v>
      </c>
      <c r="D419" s="42">
        <v>3.2424747979673887E-2</v>
      </c>
      <c r="E419" s="19">
        <v>6.9835368427427921E-2</v>
      </c>
      <c r="F419" s="26">
        <v>6.1500231010581121</v>
      </c>
      <c r="G419" s="19">
        <v>13.967073685485584</v>
      </c>
    </row>
    <row r="420" spans="2:7" x14ac:dyDescent="0.4">
      <c r="B420" s="28">
        <v>417</v>
      </c>
      <c r="C420" s="26">
        <v>6.8034522115257012E-2</v>
      </c>
      <c r="D420" s="42">
        <v>7.0265736372687695E-2</v>
      </c>
      <c r="E420" s="19">
        <v>6.2346222111467169E-2</v>
      </c>
      <c r="F420" s="26">
        <v>13.83002584879447</v>
      </c>
      <c r="G420" s="19">
        <v>12.469244422293434</v>
      </c>
    </row>
    <row r="421" spans="2:7" x14ac:dyDescent="0.4">
      <c r="B421" s="28">
        <v>418</v>
      </c>
      <c r="C421" s="26">
        <v>4.0426143681419315E-2</v>
      </c>
      <c r="D421" s="42">
        <v>4.7678831529612553E-2</v>
      </c>
      <c r="E421" s="19">
        <v>5.5206058403823727E-2</v>
      </c>
      <c r="F421" s="26">
        <v>8.8104975211031871</v>
      </c>
      <c r="G421" s="19">
        <v>11.041211680764745</v>
      </c>
    </row>
    <row r="422" spans="2:7" x14ac:dyDescent="0.4">
      <c r="B422" s="28">
        <v>419</v>
      </c>
      <c r="C422" s="26">
        <v>5.5360227992500469E-2</v>
      </c>
      <c r="D422" s="42">
        <v>5.9555827474156775E-2</v>
      </c>
      <c r="E422" s="19">
        <v>5.2627127155952032E-2</v>
      </c>
      <c r="F422" s="26">
        <v>11.491605546665724</v>
      </c>
      <c r="G422" s="19">
        <v>10.525425431190406</v>
      </c>
    </row>
    <row r="423" spans="2:7" x14ac:dyDescent="0.4">
      <c r="B423" s="28">
        <v>420</v>
      </c>
      <c r="C423" s="26">
        <v>7.0075167213797557E-2</v>
      </c>
      <c r="D423" s="42">
        <v>6.7989365928922685E-2</v>
      </c>
      <c r="E423" s="19">
        <v>6.3663447525425146E-2</v>
      </c>
      <c r="F423" s="26">
        <v>13.806453314272023</v>
      </c>
      <c r="G423" s="19">
        <v>12.732689505085029</v>
      </c>
    </row>
    <row r="424" spans="2:7" x14ac:dyDescent="0.4">
      <c r="B424" s="28">
        <v>421</v>
      </c>
      <c r="C424" s="26">
        <v>3.8721606763090347E-2</v>
      </c>
      <c r="D424" s="42">
        <v>3.6539232997624314E-2</v>
      </c>
      <c r="E424" s="19">
        <v>4.2849920397706978E-2</v>
      </c>
      <c r="F424" s="26">
        <v>7.5260839760714662</v>
      </c>
      <c r="G424" s="19">
        <v>8.5699840795413955</v>
      </c>
    </row>
    <row r="425" spans="2:7" x14ac:dyDescent="0.4">
      <c r="B425" s="28">
        <v>422</v>
      </c>
      <c r="C425" s="26">
        <v>4.3332295075192477E-2</v>
      </c>
      <c r="D425" s="42">
        <v>4.0959680932625017E-2</v>
      </c>
      <c r="E425" s="19">
        <v>4.0883663581936958E-2</v>
      </c>
      <c r="F425" s="26">
        <v>8.4291976007817482</v>
      </c>
      <c r="G425" s="19">
        <v>8.1767327163873915</v>
      </c>
    </row>
    <row r="426" spans="2:7" x14ac:dyDescent="0.4">
      <c r="B426" s="28">
        <v>423</v>
      </c>
      <c r="C426" s="26">
        <v>5.2423476316477764E-2</v>
      </c>
      <c r="D426" s="42">
        <v>6.0823529574529737E-2</v>
      </c>
      <c r="E426" s="19">
        <v>5.1510114940551847E-2</v>
      </c>
      <c r="F426" s="26">
        <v>11.32470058910075</v>
      </c>
      <c r="G426" s="19">
        <v>10.30202298811037</v>
      </c>
    </row>
    <row r="427" spans="2:7" x14ac:dyDescent="0.4">
      <c r="B427" s="28">
        <v>424</v>
      </c>
      <c r="C427" s="26">
        <v>5.3438623591766855E-2</v>
      </c>
      <c r="D427" s="42">
        <v>5.9185685508182317E-2</v>
      </c>
      <c r="E427" s="19">
        <v>5.8302744233108911E-2</v>
      </c>
      <c r="F427" s="26">
        <v>11.262430909994917</v>
      </c>
      <c r="G427" s="19">
        <v>11.660548846621783</v>
      </c>
    </row>
    <row r="428" spans="2:7" x14ac:dyDescent="0.4">
      <c r="B428" s="28">
        <v>425</v>
      </c>
      <c r="C428" s="26">
        <v>6.4098281778607075E-2</v>
      </c>
      <c r="D428" s="42">
        <v>7.212644587432368E-2</v>
      </c>
      <c r="E428" s="19">
        <v>4.7532005619976295E-2</v>
      </c>
      <c r="F428" s="26">
        <v>13.622472765293075</v>
      </c>
      <c r="G428" s="19">
        <v>9.5064011239952588</v>
      </c>
    </row>
    <row r="429" spans="2:7" x14ac:dyDescent="0.4">
      <c r="B429" s="28">
        <v>426</v>
      </c>
      <c r="C429" s="26">
        <v>5.4857421069303733E-2</v>
      </c>
      <c r="D429" s="42">
        <v>4.6964518459963786E-2</v>
      </c>
      <c r="E429" s="19">
        <v>5.4113825760435268E-2</v>
      </c>
      <c r="F429" s="26">
        <v>10.182193952926752</v>
      </c>
      <c r="G429" s="19">
        <v>10.822765152087053</v>
      </c>
    </row>
    <row r="430" spans="2:7" x14ac:dyDescent="0.4">
      <c r="B430" s="28">
        <v>427</v>
      </c>
      <c r="C430" s="26">
        <v>4.6116736919034861E-2</v>
      </c>
      <c r="D430" s="42">
        <v>5.0298145324738072E-2</v>
      </c>
      <c r="E430" s="19">
        <v>6.1577107556707505E-2</v>
      </c>
      <c r="F430" s="26">
        <v>9.6414882243772944</v>
      </c>
      <c r="G430" s="19">
        <v>12.315421511341501</v>
      </c>
    </row>
    <row r="431" spans="2:7" x14ac:dyDescent="0.4">
      <c r="B431" s="28">
        <v>428</v>
      </c>
      <c r="C431" s="26">
        <v>4.7264137458950951E-2</v>
      </c>
      <c r="D431" s="42">
        <v>4.7801417634337894E-2</v>
      </c>
      <c r="E431" s="19">
        <v>6.0538308650857103E-2</v>
      </c>
      <c r="F431" s="26">
        <v>9.5065555093288836</v>
      </c>
      <c r="G431" s="19">
        <v>12.10766173017142</v>
      </c>
    </row>
    <row r="432" spans="2:7" x14ac:dyDescent="0.4">
      <c r="B432" s="28">
        <v>429</v>
      </c>
      <c r="C432" s="26">
        <v>5.4838914250846978E-2</v>
      </c>
      <c r="D432" s="42">
        <v>6.3386459073410159E-2</v>
      </c>
      <c r="E432" s="19">
        <v>4.3662043028112704E-2</v>
      </c>
      <c r="F432" s="26">
        <v>11.822537332425714</v>
      </c>
      <c r="G432" s="19">
        <v>8.7324086056225401</v>
      </c>
    </row>
    <row r="433" spans="2:7" x14ac:dyDescent="0.4">
      <c r="B433" s="28">
        <v>430</v>
      </c>
      <c r="C433" s="26">
        <v>5.4659870334914998E-2</v>
      </c>
      <c r="D433" s="42">
        <v>5.2673876649120023E-2</v>
      </c>
      <c r="E433" s="19">
        <v>4.338473785562854E-2</v>
      </c>
      <c r="F433" s="26">
        <v>10.733374698403502</v>
      </c>
      <c r="G433" s="19">
        <v>8.6769475711257087</v>
      </c>
    </row>
    <row r="434" spans="2:7" x14ac:dyDescent="0.4">
      <c r="B434" s="28">
        <v>431</v>
      </c>
      <c r="C434" s="26">
        <v>5.3641696677639718E-2</v>
      </c>
      <c r="D434" s="42">
        <v>5.3772023453606134E-2</v>
      </c>
      <c r="E434" s="19">
        <v>4.6087338443919851E-2</v>
      </c>
      <c r="F434" s="26">
        <v>10.741372013124586</v>
      </c>
      <c r="G434" s="19">
        <v>9.2174676887839695</v>
      </c>
    </row>
    <row r="435" spans="2:7" x14ac:dyDescent="0.4">
      <c r="B435" s="28">
        <v>432</v>
      </c>
      <c r="C435" s="26">
        <v>4.7774575168143284E-2</v>
      </c>
      <c r="D435" s="42">
        <v>5.4533619389727915E-2</v>
      </c>
      <c r="E435" s="19">
        <v>6.6548315661718496E-2</v>
      </c>
      <c r="F435" s="26">
        <v>10.23081945578712</v>
      </c>
      <c r="G435" s="19">
        <v>13.309663132343699</v>
      </c>
    </row>
    <row r="436" spans="2:7" x14ac:dyDescent="0.4">
      <c r="B436" s="28">
        <v>433</v>
      </c>
      <c r="C436" s="26">
        <v>4.5729488997971468E-2</v>
      </c>
      <c r="D436" s="42">
        <v>4.6986412652088132E-2</v>
      </c>
      <c r="E436" s="19">
        <v>5.7308932541077912E-2</v>
      </c>
      <c r="F436" s="26">
        <v>9.2715901650059607</v>
      </c>
      <c r="G436" s="19">
        <v>11.461786508215582</v>
      </c>
    </row>
    <row r="437" spans="2:7" x14ac:dyDescent="0.4">
      <c r="B437" s="28">
        <v>434</v>
      </c>
      <c r="C437" s="26">
        <v>6.3053418241183462E-2</v>
      </c>
      <c r="D437" s="42">
        <v>5.3644813533705558E-2</v>
      </c>
      <c r="E437" s="19">
        <v>7.6052171040461067E-2</v>
      </c>
      <c r="F437" s="26">
        <v>11.669823177488901</v>
      </c>
      <c r="G437" s="19">
        <v>15.210434208092213</v>
      </c>
    </row>
    <row r="438" spans="2:7" x14ac:dyDescent="0.4">
      <c r="B438" s="28">
        <v>435</v>
      </c>
      <c r="C438" s="26">
        <v>4.2893046219902115E-2</v>
      </c>
      <c r="D438" s="42">
        <v>3.4037718345961122E-2</v>
      </c>
      <c r="E438" s="19">
        <v>5.4366727593165333E-2</v>
      </c>
      <c r="F438" s="26">
        <v>7.6930764565863239</v>
      </c>
      <c r="G438" s="19">
        <v>10.873345518633066</v>
      </c>
    </row>
    <row r="439" spans="2:7" x14ac:dyDescent="0.4">
      <c r="B439" s="28">
        <v>436</v>
      </c>
      <c r="C439" s="26">
        <v>5.3039680343616849E-2</v>
      </c>
      <c r="D439" s="42">
        <v>5.574156470388985E-2</v>
      </c>
      <c r="E439" s="19">
        <v>4.5562899518585019E-2</v>
      </c>
      <c r="F439" s="26">
        <v>10.878124504750669</v>
      </c>
      <c r="G439" s="19">
        <v>9.1125799037170037</v>
      </c>
    </row>
    <row r="440" spans="2:7" x14ac:dyDescent="0.4">
      <c r="B440" s="28">
        <v>437</v>
      </c>
      <c r="C440" s="26">
        <v>6.3970757033506284E-2</v>
      </c>
      <c r="D440" s="42">
        <v>5.4159103593164455E-2</v>
      </c>
      <c r="E440" s="19">
        <v>4.9918612319791646E-2</v>
      </c>
      <c r="F440" s="26">
        <v>11.812986062667074</v>
      </c>
      <c r="G440" s="19">
        <v>9.9837224639583297</v>
      </c>
    </row>
    <row r="441" spans="2:7" x14ac:dyDescent="0.4">
      <c r="B441" s="28">
        <v>438</v>
      </c>
      <c r="C441" s="26">
        <v>6.336852385222011E-2</v>
      </c>
      <c r="D441" s="42">
        <v>5.6312314837869575E-2</v>
      </c>
      <c r="E441" s="19">
        <v>3.4927779376829102E-2</v>
      </c>
      <c r="F441" s="26">
        <v>11.968083869008968</v>
      </c>
      <c r="G441" s="19">
        <v>6.9855558753658205</v>
      </c>
    </row>
    <row r="442" spans="2:7" x14ac:dyDescent="0.4">
      <c r="B442" s="28">
        <v>439</v>
      </c>
      <c r="C442" s="26">
        <v>4.5092803188953839E-2</v>
      </c>
      <c r="D442" s="42">
        <v>4.2534066518261832E-2</v>
      </c>
      <c r="E442" s="19">
        <v>6.4170370498870533E-2</v>
      </c>
      <c r="F442" s="26">
        <v>8.7626869707215675</v>
      </c>
      <c r="G442" s="19">
        <v>12.834074099774107</v>
      </c>
    </row>
    <row r="443" spans="2:7" x14ac:dyDescent="0.4">
      <c r="B443" s="28">
        <v>440</v>
      </c>
      <c r="C443" s="26">
        <v>4.3783205924394331E-2</v>
      </c>
      <c r="D443" s="42">
        <v>4.933714073954306E-2</v>
      </c>
      <c r="E443" s="19">
        <v>3.9806336436380152E-2</v>
      </c>
      <c r="F443" s="26">
        <v>9.312034666393739</v>
      </c>
      <c r="G443" s="19">
        <v>7.9612672872760299</v>
      </c>
    </row>
    <row r="444" spans="2:7" x14ac:dyDescent="0.4">
      <c r="B444" s="28">
        <v>441</v>
      </c>
      <c r="C444" s="26">
        <v>5.7128486874893733E-2</v>
      </c>
      <c r="D444" s="42">
        <v>5.7638268456015662E-2</v>
      </c>
      <c r="E444" s="19">
        <v>4.9496472364609759E-2</v>
      </c>
      <c r="F444" s="26">
        <v>11.47667553309094</v>
      </c>
      <c r="G444" s="19">
        <v>9.8992944729219516</v>
      </c>
    </row>
    <row r="445" spans="2:7" x14ac:dyDescent="0.4">
      <c r="B445" s="28">
        <v>442</v>
      </c>
      <c r="C445" s="26">
        <v>6.1803089932731481E-2</v>
      </c>
      <c r="D445" s="42">
        <v>5.4622481789486275E-2</v>
      </c>
      <c r="E445" s="19">
        <v>6.2914469840423343E-2</v>
      </c>
      <c r="F445" s="26">
        <v>11.642557172221775</v>
      </c>
      <c r="G445" s="19">
        <v>12.582893968084669</v>
      </c>
    </row>
    <row r="446" spans="2:7" x14ac:dyDescent="0.4">
      <c r="B446" s="28">
        <v>443</v>
      </c>
      <c r="C446" s="26">
        <v>3.3081354831363916E-2</v>
      </c>
      <c r="D446" s="42">
        <v>3.0657746358537841E-2</v>
      </c>
      <c r="E446" s="19">
        <v>5.5564468575828238E-2</v>
      </c>
      <c r="F446" s="26">
        <v>6.3739101189901755</v>
      </c>
      <c r="G446" s="19">
        <v>11.112893715165647</v>
      </c>
    </row>
    <row r="447" spans="2:7" x14ac:dyDescent="0.4">
      <c r="B447" s="28">
        <v>444</v>
      </c>
      <c r="C447" s="26">
        <v>3.7286685663426578E-2</v>
      </c>
      <c r="D447" s="42">
        <v>4.2101058268232031E-2</v>
      </c>
      <c r="E447" s="19">
        <v>4.9097065377235072E-2</v>
      </c>
      <c r="F447" s="26">
        <v>7.9387743931658612</v>
      </c>
      <c r="G447" s="19">
        <v>9.8194130754470148</v>
      </c>
    </row>
    <row r="448" spans="2:7" x14ac:dyDescent="0.4">
      <c r="B448" s="28">
        <v>445</v>
      </c>
      <c r="C448" s="26">
        <v>5.0843556860239981E-2</v>
      </c>
      <c r="D448" s="42">
        <v>5.1935026069370421E-2</v>
      </c>
      <c r="E448" s="19">
        <v>6.8884054512203086E-2</v>
      </c>
      <c r="F448" s="26">
        <v>10.27785829296104</v>
      </c>
      <c r="G448" s="19">
        <v>13.776810902440618</v>
      </c>
    </row>
    <row r="449" spans="2:7" x14ac:dyDescent="0.4">
      <c r="B449" s="28">
        <v>446</v>
      </c>
      <c r="C449" s="26">
        <v>4.6783238304129643E-2</v>
      </c>
      <c r="D449" s="42">
        <v>5.1999998388324538E-2</v>
      </c>
      <c r="E449" s="19">
        <v>5.5773490784762576E-2</v>
      </c>
      <c r="F449" s="26">
        <v>9.8783236692454182</v>
      </c>
      <c r="G449" s="19">
        <v>11.154698156952515</v>
      </c>
    </row>
    <row r="450" spans="2:7" x14ac:dyDescent="0.4">
      <c r="B450" s="28">
        <v>447</v>
      </c>
      <c r="C450" s="26">
        <v>5.6174755197055129E-2</v>
      </c>
      <c r="D450" s="42">
        <v>5.5270394466090424E-2</v>
      </c>
      <c r="E450" s="19">
        <v>4.4026797983306942E-2</v>
      </c>
      <c r="F450" s="26">
        <v>11.144514966314556</v>
      </c>
      <c r="G450" s="19">
        <v>8.805359596661388</v>
      </c>
    </row>
    <row r="451" spans="2:7" x14ac:dyDescent="0.4">
      <c r="B451" s="28">
        <v>448</v>
      </c>
      <c r="C451" s="26">
        <v>5.8422417657322728E-2</v>
      </c>
      <c r="D451" s="42">
        <v>5.1978184795361315E-2</v>
      </c>
      <c r="E451" s="19">
        <v>3.6759174044627821E-2</v>
      </c>
      <c r="F451" s="26">
        <v>11.040060245268403</v>
      </c>
      <c r="G451" s="19">
        <v>7.3518348089255641</v>
      </c>
    </row>
    <row r="452" spans="2:7" x14ac:dyDescent="0.4">
      <c r="B452" s="28">
        <v>449</v>
      </c>
      <c r="C452" s="26">
        <v>5.1164471078578008E-2</v>
      </c>
      <c r="D452" s="42">
        <v>4.7531007678426267E-2</v>
      </c>
      <c r="E452" s="19">
        <v>4.8666001906692229E-2</v>
      </c>
      <c r="F452" s="26">
        <v>9.8695478757004267</v>
      </c>
      <c r="G452" s="19">
        <v>9.7332003813384453</v>
      </c>
    </row>
    <row r="453" spans="2:7" x14ac:dyDescent="0.4">
      <c r="B453" s="28">
        <v>450</v>
      </c>
      <c r="C453" s="26">
        <v>2.4216804350372392E-2</v>
      </c>
      <c r="D453" s="42">
        <v>1.3562807994156149E-2</v>
      </c>
      <c r="E453" s="19">
        <v>5.3759348435101974E-2</v>
      </c>
      <c r="F453" s="26">
        <v>3.7779612344528544</v>
      </c>
      <c r="G453" s="19">
        <v>10.751869687020395</v>
      </c>
    </row>
    <row r="454" spans="2:7" x14ac:dyDescent="0.4">
      <c r="B454" s="28">
        <v>451</v>
      </c>
      <c r="C454" s="26">
        <v>3.5663027997702379E-2</v>
      </c>
      <c r="D454" s="42">
        <v>4.4109660785935929E-2</v>
      </c>
      <c r="E454" s="19">
        <v>5.0555110478556896E-2</v>
      </c>
      <c r="F454" s="26">
        <v>7.977268878363831</v>
      </c>
      <c r="G454" s="19">
        <v>10.111022095711379</v>
      </c>
    </row>
    <row r="455" spans="2:7" x14ac:dyDescent="0.4">
      <c r="B455" s="28">
        <v>452</v>
      </c>
      <c r="C455" s="26">
        <v>5.3565969294482207E-2</v>
      </c>
      <c r="D455" s="42">
        <v>5.5434303395209314E-2</v>
      </c>
      <c r="E455" s="19">
        <v>4.6886279499640277E-2</v>
      </c>
      <c r="F455" s="26">
        <v>10.900027268969152</v>
      </c>
      <c r="G455" s="19">
        <v>9.3772558999280555</v>
      </c>
    </row>
    <row r="456" spans="2:7" x14ac:dyDescent="0.4">
      <c r="B456" s="28">
        <v>453</v>
      </c>
      <c r="C456" s="26">
        <v>2.8287112752738947E-2</v>
      </c>
      <c r="D456" s="42">
        <v>2.8550115043891735E-2</v>
      </c>
      <c r="E456" s="19">
        <v>3.9284092442393441E-2</v>
      </c>
      <c r="F456" s="26">
        <v>5.6837227796630678</v>
      </c>
      <c r="G456" s="19">
        <v>7.8568184884786882</v>
      </c>
    </row>
    <row r="457" spans="2:7" x14ac:dyDescent="0.4">
      <c r="B457" s="28">
        <v>454</v>
      </c>
      <c r="C457" s="26">
        <v>5.9018919070786463E-2</v>
      </c>
      <c r="D457" s="42">
        <v>5.1662628043403748E-2</v>
      </c>
      <c r="E457" s="19">
        <v>3.8366767220167922E-2</v>
      </c>
      <c r="F457" s="26">
        <v>11.06815471141902</v>
      </c>
      <c r="G457" s="19">
        <v>7.6733534440335847</v>
      </c>
    </row>
    <row r="458" spans="2:7" x14ac:dyDescent="0.4">
      <c r="B458" s="28">
        <v>455</v>
      </c>
      <c r="C458" s="26">
        <v>5.5276877881256917E-2</v>
      </c>
      <c r="D458" s="42">
        <v>5.1076668624551527E-2</v>
      </c>
      <c r="E458" s="19">
        <v>4.3369534892355593E-2</v>
      </c>
      <c r="F458" s="26">
        <v>10.635354650580844</v>
      </c>
      <c r="G458" s="19">
        <v>8.673906978471118</v>
      </c>
    </row>
    <row r="459" spans="2:7" x14ac:dyDescent="0.4">
      <c r="B459" s="28">
        <v>456</v>
      </c>
      <c r="C459" s="26">
        <v>4.9616174114840872E-2</v>
      </c>
      <c r="D459" s="42">
        <v>4.1139315565551178E-2</v>
      </c>
      <c r="E459" s="19">
        <v>7.9290719184507641E-2</v>
      </c>
      <c r="F459" s="26">
        <v>9.0755489680392039</v>
      </c>
      <c r="G459" s="19">
        <v>15.858143836901528</v>
      </c>
    </row>
    <row r="460" spans="2:7" x14ac:dyDescent="0.4">
      <c r="B460" s="28">
        <v>457</v>
      </c>
      <c r="C460" s="26">
        <v>3.8312914070273096E-2</v>
      </c>
      <c r="D460" s="42">
        <v>5.12486945410906E-2</v>
      </c>
      <c r="E460" s="19">
        <v>3.0542368183637751E-2</v>
      </c>
      <c r="F460" s="26">
        <v>8.9561608611363699</v>
      </c>
      <c r="G460" s="19">
        <v>6.1084736367275498</v>
      </c>
    </row>
    <row r="461" spans="2:7" x14ac:dyDescent="0.4">
      <c r="B461" s="28">
        <v>458</v>
      </c>
      <c r="C461" s="26">
        <v>4.4721355767487328E-2</v>
      </c>
      <c r="D461" s="42">
        <v>5.2527674345172339E-2</v>
      </c>
      <c r="E461" s="19">
        <v>3.861263997860781E-2</v>
      </c>
      <c r="F461" s="26">
        <v>9.7249030112659671</v>
      </c>
      <c r="G461" s="19">
        <v>7.7225279957215616</v>
      </c>
    </row>
    <row r="462" spans="2:7" x14ac:dyDescent="0.4">
      <c r="B462" s="28">
        <v>459</v>
      </c>
      <c r="C462" s="26">
        <v>5.4739610465788888E-2</v>
      </c>
      <c r="D462" s="42">
        <v>5.1275020689713853E-2</v>
      </c>
      <c r="E462" s="19">
        <v>6.2846147949932624E-2</v>
      </c>
      <c r="F462" s="26">
        <v>10.601463115550274</v>
      </c>
      <c r="G462" s="19">
        <v>12.569229589986525</v>
      </c>
    </row>
    <row r="463" spans="2:7" x14ac:dyDescent="0.4">
      <c r="B463" s="28">
        <v>460</v>
      </c>
      <c r="C463" s="26">
        <v>4.9873574560140466E-2</v>
      </c>
      <c r="D463" s="42">
        <v>4.7909497476428885E-2</v>
      </c>
      <c r="E463" s="19">
        <v>3.9377726773254032E-2</v>
      </c>
      <c r="F463" s="26">
        <v>9.7783072036569347</v>
      </c>
      <c r="G463" s="19">
        <v>7.8755453546508063</v>
      </c>
    </row>
    <row r="464" spans="2:7" x14ac:dyDescent="0.4">
      <c r="B464" s="28">
        <v>461</v>
      </c>
      <c r="C464" s="26">
        <v>5.9151199842110584E-2</v>
      </c>
      <c r="D464" s="42">
        <v>5.2404289174346017E-2</v>
      </c>
      <c r="E464" s="19">
        <v>5.5490474633038342E-2</v>
      </c>
      <c r="F464" s="26">
        <v>11.155548901645659</v>
      </c>
      <c r="G464" s="19">
        <v>11.098094926607668</v>
      </c>
    </row>
    <row r="465" spans="2:7" x14ac:dyDescent="0.4">
      <c r="B465" s="28">
        <v>462</v>
      </c>
      <c r="C465" s="26">
        <v>4.8620738472506184E-2</v>
      </c>
      <c r="D465" s="42">
        <v>4.8512072419068214E-2</v>
      </c>
      <c r="E465" s="19">
        <v>6.543436699331058E-2</v>
      </c>
      <c r="F465" s="26">
        <v>9.7132810891574408</v>
      </c>
      <c r="G465" s="19">
        <v>13.086873398662116</v>
      </c>
    </row>
    <row r="466" spans="2:7" x14ac:dyDescent="0.4">
      <c r="B466" s="28">
        <v>463</v>
      </c>
      <c r="C466" s="26">
        <v>4.7098111676068727E-2</v>
      </c>
      <c r="D466" s="42">
        <v>5.8142301828627396E-2</v>
      </c>
      <c r="E466" s="19">
        <v>5.9646972310802474E-2</v>
      </c>
      <c r="F466" s="26">
        <v>10.524041350469613</v>
      </c>
      <c r="G466" s="19">
        <v>11.929394462160495</v>
      </c>
    </row>
    <row r="467" spans="2:7" x14ac:dyDescent="0.4">
      <c r="B467" s="28">
        <v>464</v>
      </c>
      <c r="C467" s="26">
        <v>6.4613262661715354E-2</v>
      </c>
      <c r="D467" s="42">
        <v>6.5028317943605501E-2</v>
      </c>
      <c r="E467" s="19">
        <v>3.7127621613956427E-2</v>
      </c>
      <c r="F467" s="26">
        <v>12.964158060532085</v>
      </c>
      <c r="G467" s="19">
        <v>7.4255243227912855</v>
      </c>
    </row>
    <row r="468" spans="2:7" x14ac:dyDescent="0.4">
      <c r="B468" s="28">
        <v>465</v>
      </c>
      <c r="C468" s="26">
        <v>5.5015342769800663E-2</v>
      </c>
      <c r="D468" s="42">
        <v>5.0863549284584461E-2</v>
      </c>
      <c r="E468" s="19">
        <v>3.1633173931849362E-2</v>
      </c>
      <c r="F468" s="26">
        <v>10.587889205438511</v>
      </c>
      <c r="G468" s="19">
        <v>6.3266347863698726</v>
      </c>
    </row>
    <row r="469" spans="2:7" x14ac:dyDescent="0.4">
      <c r="B469" s="28">
        <v>466</v>
      </c>
      <c r="C469" s="26">
        <v>3.3708906547539545E-2</v>
      </c>
      <c r="D469" s="42">
        <v>3.8244516390967105E-2</v>
      </c>
      <c r="E469" s="19">
        <v>3.2360617166123221E-2</v>
      </c>
      <c r="F469" s="26">
        <v>7.1953422938506648</v>
      </c>
      <c r="G469" s="19">
        <v>6.4721234332246445</v>
      </c>
    </row>
    <row r="470" spans="2:7" x14ac:dyDescent="0.4">
      <c r="B470" s="28">
        <v>467</v>
      </c>
      <c r="C470" s="26">
        <v>4.2617177174837956E-2</v>
      </c>
      <c r="D470" s="42">
        <v>4.9427108577821621E-2</v>
      </c>
      <c r="E470" s="19">
        <v>5.5143057445452746E-2</v>
      </c>
      <c r="F470" s="26">
        <v>9.2044285752659576</v>
      </c>
      <c r="G470" s="19">
        <v>11.028611489090549</v>
      </c>
    </row>
    <row r="471" spans="2:7" x14ac:dyDescent="0.4">
      <c r="B471" s="28">
        <v>468</v>
      </c>
      <c r="C471" s="26">
        <v>5.885076686588564E-2</v>
      </c>
      <c r="D471" s="42">
        <v>5.6654440151376481E-2</v>
      </c>
      <c r="E471" s="19">
        <v>3.9373594655987311E-2</v>
      </c>
      <c r="F471" s="26">
        <v>11.550520701726212</v>
      </c>
      <c r="G471" s="19">
        <v>7.8747189311974619</v>
      </c>
    </row>
    <row r="472" spans="2:7" x14ac:dyDescent="0.4">
      <c r="B472" s="28">
        <v>469</v>
      </c>
      <c r="C472" s="26">
        <v>7.1346205690154096E-2</v>
      </c>
      <c r="D472" s="42">
        <v>5.8245277963664611E-2</v>
      </c>
      <c r="E472" s="19">
        <v>5.6804067525669771E-2</v>
      </c>
      <c r="F472" s="26">
        <v>12.959148365381871</v>
      </c>
      <c r="G472" s="19">
        <v>11.360813505133954</v>
      </c>
    </row>
    <row r="473" spans="2:7" x14ac:dyDescent="0.4">
      <c r="B473" s="28">
        <v>470</v>
      </c>
      <c r="C473" s="26">
        <v>4.1709646089777078E-2</v>
      </c>
      <c r="D473" s="42">
        <v>4.3169380030616732E-2</v>
      </c>
      <c r="E473" s="19">
        <v>6.0516311891940566E-2</v>
      </c>
      <c r="F473" s="26">
        <v>8.487902612039381</v>
      </c>
      <c r="G473" s="19">
        <v>12.103262378388113</v>
      </c>
    </row>
    <row r="474" spans="2:7" x14ac:dyDescent="0.4">
      <c r="B474" s="28">
        <v>471</v>
      </c>
      <c r="C474" s="26">
        <v>5.6862391564087712E-2</v>
      </c>
      <c r="D474" s="42">
        <v>4.7992700721053411E-2</v>
      </c>
      <c r="E474" s="19">
        <v>5.5641203804847897E-2</v>
      </c>
      <c r="F474" s="26">
        <v>10.485509228514111</v>
      </c>
      <c r="G474" s="19">
        <v>11.128240760969579</v>
      </c>
    </row>
    <row r="475" spans="2:7" x14ac:dyDescent="0.4">
      <c r="B475" s="28">
        <v>472</v>
      </c>
      <c r="C475" s="26">
        <v>4.0038641832854015E-2</v>
      </c>
      <c r="D475" s="42">
        <v>3.9367786456581087E-2</v>
      </c>
      <c r="E475" s="19">
        <v>5.7262863223586306E-2</v>
      </c>
      <c r="F475" s="26">
        <v>7.9406428289435098</v>
      </c>
      <c r="G475" s="19">
        <v>11.452572644717261</v>
      </c>
    </row>
    <row r="476" spans="2:7" x14ac:dyDescent="0.4">
      <c r="B476" s="28">
        <v>473</v>
      </c>
      <c r="C476" s="26">
        <v>4.206120196214911E-2</v>
      </c>
      <c r="D476" s="42">
        <v>4.7627277353320251E-2</v>
      </c>
      <c r="E476" s="19">
        <v>5.7975745024539685E-2</v>
      </c>
      <c r="F476" s="26">
        <v>8.9688479315469358</v>
      </c>
      <c r="G476" s="19">
        <v>11.595149004907936</v>
      </c>
    </row>
    <row r="477" spans="2:7" x14ac:dyDescent="0.4">
      <c r="B477" s="28">
        <v>474</v>
      </c>
      <c r="C477" s="26">
        <v>5.9050432359204624E-2</v>
      </c>
      <c r="D477" s="42">
        <v>5.7163020904666531E-2</v>
      </c>
      <c r="E477" s="19">
        <v>4.8671840687727036E-2</v>
      </c>
      <c r="F477" s="26">
        <v>11.621345326387116</v>
      </c>
      <c r="G477" s="19">
        <v>9.7343681375454079</v>
      </c>
    </row>
    <row r="478" spans="2:7" x14ac:dyDescent="0.4">
      <c r="B478" s="28">
        <v>475</v>
      </c>
      <c r="C478" s="26">
        <v>4.3242881389695412E-2</v>
      </c>
      <c r="D478" s="42">
        <v>4.1710982879848452E-2</v>
      </c>
      <c r="E478" s="19">
        <v>5.5067503647565519E-2</v>
      </c>
      <c r="F478" s="26">
        <v>8.4953864269543864</v>
      </c>
      <c r="G478" s="19">
        <v>11.013500729513105</v>
      </c>
    </row>
    <row r="479" spans="2:7" x14ac:dyDescent="0.4">
      <c r="B479" s="28">
        <v>476</v>
      </c>
      <c r="C479" s="26">
        <v>5.2505267674752026E-2</v>
      </c>
      <c r="D479" s="42">
        <v>4.9317353465750703E-2</v>
      </c>
      <c r="E479" s="19">
        <v>4.4597551230039834E-2</v>
      </c>
      <c r="F479" s="26">
        <v>10.182262114050273</v>
      </c>
      <c r="G479" s="19">
        <v>8.9195102460079667</v>
      </c>
    </row>
    <row r="480" spans="2:7" x14ac:dyDescent="0.4">
      <c r="B480" s="28">
        <v>477</v>
      </c>
      <c r="C480" s="26">
        <v>5.5568622722447863E-2</v>
      </c>
      <c r="D480" s="42">
        <v>5.7083147819793775E-2</v>
      </c>
      <c r="E480" s="19">
        <v>3.643267365742725E-2</v>
      </c>
      <c r="F480" s="26">
        <v>11.265177054224164</v>
      </c>
      <c r="G480" s="19">
        <v>7.2865347314854496</v>
      </c>
    </row>
    <row r="481" spans="2:7" x14ac:dyDescent="0.4">
      <c r="B481" s="28">
        <v>478</v>
      </c>
      <c r="C481" s="26">
        <v>4.3762681888447445E-2</v>
      </c>
      <c r="D481" s="42">
        <v>4.3710038606811989E-2</v>
      </c>
      <c r="E481" s="19">
        <v>3.3357322028605529E-2</v>
      </c>
      <c r="F481" s="26">
        <v>8.7472720495259431</v>
      </c>
      <c r="G481" s="19">
        <v>6.6714644057211059</v>
      </c>
    </row>
    <row r="482" spans="2:7" x14ac:dyDescent="0.4">
      <c r="B482" s="28">
        <v>479</v>
      </c>
      <c r="C482" s="26">
        <v>6.0562275382987855E-2</v>
      </c>
      <c r="D482" s="42">
        <v>5.3100112038774731E-2</v>
      </c>
      <c r="E482" s="19">
        <v>3.1953014596596149E-2</v>
      </c>
      <c r="F482" s="26">
        <v>11.366238742176259</v>
      </c>
      <c r="G482" s="19">
        <v>6.39060291931923</v>
      </c>
    </row>
    <row r="483" spans="2:7" x14ac:dyDescent="0.4">
      <c r="B483" s="28">
        <v>480</v>
      </c>
      <c r="C483" s="26">
        <v>5.1915867860071574E-2</v>
      </c>
      <c r="D483" s="42">
        <v>5.3248971360866211E-2</v>
      </c>
      <c r="E483" s="19">
        <v>5.0102089428329326E-2</v>
      </c>
      <c r="F483" s="26">
        <v>10.516483922093778</v>
      </c>
      <c r="G483" s="19">
        <v>10.020417885665864</v>
      </c>
    </row>
    <row r="484" spans="2:7" x14ac:dyDescent="0.4">
      <c r="B484" s="28">
        <v>481</v>
      </c>
      <c r="C484" s="26">
        <v>4.9345323852648088E-2</v>
      </c>
      <c r="D484" s="42">
        <v>5.3859478715889447E-2</v>
      </c>
      <c r="E484" s="19">
        <v>6.375129454908067E-2</v>
      </c>
      <c r="F484" s="26">
        <v>10.320480256853752</v>
      </c>
      <c r="G484" s="19">
        <v>12.750258909816134</v>
      </c>
    </row>
    <row r="485" spans="2:7" x14ac:dyDescent="0.4">
      <c r="B485" s="28">
        <v>482</v>
      </c>
      <c r="C485" s="26">
        <v>5.0964985850261921E-2</v>
      </c>
      <c r="D485" s="42">
        <v>5.0082982275444048E-2</v>
      </c>
      <c r="E485" s="19">
        <v>4.7083792389678261E-2</v>
      </c>
      <c r="F485" s="26">
        <v>10.104796812570598</v>
      </c>
      <c r="G485" s="19">
        <v>9.4167584779356517</v>
      </c>
    </row>
    <row r="486" spans="2:7" x14ac:dyDescent="0.4">
      <c r="B486" s="28">
        <v>483</v>
      </c>
      <c r="C486" s="26">
        <v>4.4694680482581697E-2</v>
      </c>
      <c r="D486" s="42">
        <v>4.4790109038224224E-2</v>
      </c>
      <c r="E486" s="19">
        <v>3.7098547026501366E-2</v>
      </c>
      <c r="F486" s="26">
        <v>8.9484789520805919</v>
      </c>
      <c r="G486" s="19">
        <v>7.4197094053002735</v>
      </c>
    </row>
    <row r="487" spans="2:7" x14ac:dyDescent="0.4">
      <c r="B487" s="28">
        <v>484</v>
      </c>
      <c r="C487" s="26">
        <v>5.0462384118413091E-2</v>
      </c>
      <c r="D487" s="42">
        <v>5.1531290485973325E-2</v>
      </c>
      <c r="E487" s="19">
        <v>4.4216837944961306E-2</v>
      </c>
      <c r="F487" s="26">
        <v>10.199367460438641</v>
      </c>
      <c r="G487" s="19">
        <v>8.8433675889922618</v>
      </c>
    </row>
    <row r="488" spans="2:7" x14ac:dyDescent="0.4">
      <c r="B488" s="28">
        <v>485</v>
      </c>
      <c r="C488" s="26">
        <v>5.6037080447368326E-2</v>
      </c>
      <c r="D488" s="42">
        <v>5.0258151980246593E-2</v>
      </c>
      <c r="E488" s="19">
        <v>4.8069542838273513E-2</v>
      </c>
      <c r="F488" s="26">
        <v>10.629523242761492</v>
      </c>
      <c r="G488" s="19">
        <v>9.6139085676547023</v>
      </c>
    </row>
    <row r="489" spans="2:7" x14ac:dyDescent="0.4">
      <c r="B489" s="28">
        <v>486</v>
      </c>
      <c r="C489" s="26">
        <v>2.7570346375590412E-2</v>
      </c>
      <c r="D489" s="42">
        <v>2.8726025947898876E-2</v>
      </c>
      <c r="E489" s="19">
        <v>5.7068693962648763E-2</v>
      </c>
      <c r="F489" s="26">
        <v>5.6296372323489283</v>
      </c>
      <c r="G489" s="19">
        <v>11.413738792529752</v>
      </c>
    </row>
    <row r="490" spans="2:7" x14ac:dyDescent="0.4">
      <c r="B490" s="28">
        <v>487</v>
      </c>
      <c r="C490" s="26">
        <v>3.9856324735865437E-2</v>
      </c>
      <c r="D490" s="42">
        <v>4.2633292697425974E-2</v>
      </c>
      <c r="E490" s="19">
        <v>7.3157121018104843E-2</v>
      </c>
      <c r="F490" s="26">
        <v>8.2489617433291418</v>
      </c>
      <c r="G490" s="19">
        <v>14.631424203620968</v>
      </c>
    </row>
    <row r="491" spans="2:7" x14ac:dyDescent="0.4">
      <c r="B491" s="28">
        <v>488</v>
      </c>
      <c r="C491" s="26">
        <v>3.6683102136562569E-2</v>
      </c>
      <c r="D491" s="42">
        <v>4.4190090396885526E-2</v>
      </c>
      <c r="E491" s="19">
        <v>3.6800977983929076E-2</v>
      </c>
      <c r="F491" s="26">
        <v>8.0873192533448091</v>
      </c>
      <c r="G491" s="19">
        <v>7.3601955967858155</v>
      </c>
    </row>
    <row r="492" spans="2:7" x14ac:dyDescent="0.4">
      <c r="B492" s="28">
        <v>489</v>
      </c>
      <c r="C492" s="26">
        <v>4.3912542698036405E-2</v>
      </c>
      <c r="D492" s="42">
        <v>4.4624297899906372E-2</v>
      </c>
      <c r="E492" s="19">
        <v>5.1654886629956528E-2</v>
      </c>
      <c r="F492" s="26">
        <v>8.8536840597942792</v>
      </c>
      <c r="G492" s="19">
        <v>10.330977325991306</v>
      </c>
    </row>
    <row r="493" spans="2:7" x14ac:dyDescent="0.4">
      <c r="B493" s="28">
        <v>490</v>
      </c>
      <c r="C493" s="26">
        <v>4.2192396791049261E-2</v>
      </c>
      <c r="D493" s="42">
        <v>4.2913109797023556E-2</v>
      </c>
      <c r="E493" s="19">
        <v>6.0629725348403662E-2</v>
      </c>
      <c r="F493" s="26">
        <v>8.5105506588072828</v>
      </c>
      <c r="G493" s="19">
        <v>12.125945069680732</v>
      </c>
    </row>
    <row r="494" spans="2:7" x14ac:dyDescent="0.4">
      <c r="B494" s="28">
        <v>491</v>
      </c>
      <c r="C494" s="26">
        <v>4.7849832409594902E-2</v>
      </c>
      <c r="D494" s="42">
        <v>4.2162273635776806E-2</v>
      </c>
      <c r="E494" s="19">
        <v>4.0949415872046716E-2</v>
      </c>
      <c r="F494" s="26">
        <v>9.0012106045371709</v>
      </c>
      <c r="G494" s="19">
        <v>8.1898831744093439</v>
      </c>
    </row>
    <row r="495" spans="2:7" x14ac:dyDescent="0.4">
      <c r="B495" s="28">
        <v>492</v>
      </c>
      <c r="C495" s="26">
        <v>3.9923275690845181E-2</v>
      </c>
      <c r="D495" s="42">
        <v>3.6650182371763665E-2</v>
      </c>
      <c r="E495" s="19">
        <v>4.3657661719939782E-2</v>
      </c>
      <c r="F495" s="26">
        <v>7.657345806260885</v>
      </c>
      <c r="G495" s="19">
        <v>8.731532343987956</v>
      </c>
    </row>
    <row r="496" spans="2:7" x14ac:dyDescent="0.4">
      <c r="B496" s="28">
        <v>493</v>
      </c>
      <c r="C496" s="26">
        <v>6.1536858429786165E-2</v>
      </c>
      <c r="D496" s="42">
        <v>6.4836517284261277E-2</v>
      </c>
      <c r="E496" s="19">
        <v>4.6304240113504258E-2</v>
      </c>
      <c r="F496" s="26">
        <v>12.637337571404743</v>
      </c>
      <c r="G496" s="19">
        <v>9.2608480227008521</v>
      </c>
    </row>
    <row r="497" spans="2:7" x14ac:dyDescent="0.4">
      <c r="B497" s="28">
        <v>494</v>
      </c>
      <c r="C497" s="26">
        <v>5.8130850103569394E-2</v>
      </c>
      <c r="D497" s="42">
        <v>5.6980234538067651E-2</v>
      </c>
      <c r="E497" s="19">
        <v>4.3627403249698014E-2</v>
      </c>
      <c r="F497" s="26">
        <v>11.511108464163705</v>
      </c>
      <c r="G497" s="19">
        <v>8.7254806499396036</v>
      </c>
    </row>
    <row r="498" spans="2:7" x14ac:dyDescent="0.4">
      <c r="B498" s="28">
        <v>495</v>
      </c>
      <c r="C498" s="26">
        <v>4.7182110040582925E-2</v>
      </c>
      <c r="D498" s="42">
        <v>4.6542825898624518E-2</v>
      </c>
      <c r="E498" s="19">
        <v>6.2031241226741321E-2</v>
      </c>
      <c r="F498" s="26">
        <v>9.3724935939207441</v>
      </c>
      <c r="G498" s="19">
        <v>12.406248245348264</v>
      </c>
    </row>
    <row r="499" spans="2:7" x14ac:dyDescent="0.4">
      <c r="B499" s="28">
        <v>496</v>
      </c>
      <c r="C499" s="26">
        <v>7.789494648989051E-2</v>
      </c>
      <c r="D499" s="42">
        <v>6.7694169423451842E-2</v>
      </c>
      <c r="E499" s="19">
        <v>5.622644569989782E-2</v>
      </c>
      <c r="F499" s="26">
        <v>14.558911591334235</v>
      </c>
      <c r="G499" s="19">
        <v>11.245289139979564</v>
      </c>
    </row>
    <row r="500" spans="2:7" x14ac:dyDescent="0.4">
      <c r="B500" s="28">
        <v>497</v>
      </c>
      <c r="C500" s="26">
        <v>5.9530759485196844E-2</v>
      </c>
      <c r="D500" s="42">
        <v>6.1372277931490679E-2</v>
      </c>
      <c r="E500" s="19">
        <v>4.2338085413529951E-2</v>
      </c>
      <c r="F500" s="26">
        <v>12.090303741668752</v>
      </c>
      <c r="G500" s="19">
        <v>8.4676170827059902</v>
      </c>
    </row>
    <row r="501" spans="2:7" x14ac:dyDescent="0.4">
      <c r="B501" s="28">
        <v>498</v>
      </c>
      <c r="C501" s="26">
        <v>5.2027825641501178E-2</v>
      </c>
      <c r="D501" s="42">
        <v>5.8313187681903293E-2</v>
      </c>
      <c r="E501" s="19">
        <v>6.5032216030458848E-2</v>
      </c>
      <c r="F501" s="26">
        <v>11.034101332340448</v>
      </c>
      <c r="G501" s="19">
        <v>13.00644320609177</v>
      </c>
    </row>
    <row r="502" spans="2:7" x14ac:dyDescent="0.4">
      <c r="B502" s="28">
        <v>499</v>
      </c>
      <c r="C502" s="26">
        <v>5.0388667935673807E-2</v>
      </c>
      <c r="D502" s="42">
        <v>5.7901561598624217E-2</v>
      </c>
      <c r="E502" s="19">
        <v>3.5266303382035187E-2</v>
      </c>
      <c r="F502" s="26">
        <v>10.829022953429803</v>
      </c>
      <c r="G502" s="19">
        <v>7.0532606764070378</v>
      </c>
    </row>
    <row r="503" spans="2:7" x14ac:dyDescent="0.4">
      <c r="B503" s="28">
        <v>500</v>
      </c>
      <c r="C503" s="26">
        <v>4.0525098863115706E-2</v>
      </c>
      <c r="D503" s="42">
        <v>4.5763433987006726E-2</v>
      </c>
      <c r="E503" s="19">
        <v>4.0336745655581048E-2</v>
      </c>
      <c r="F503" s="26">
        <v>8.6288532850122444</v>
      </c>
      <c r="G503" s="19">
        <v>8.0673491311162095</v>
      </c>
    </row>
    <row r="504" spans="2:7" x14ac:dyDescent="0.4">
      <c r="B504" s="28">
        <v>501</v>
      </c>
      <c r="C504" s="26">
        <v>4.8263088068695573E-2</v>
      </c>
      <c r="D504" s="42">
        <v>5.6023670552056454E-2</v>
      </c>
      <c r="E504" s="19">
        <v>4.9205068723634518E-2</v>
      </c>
      <c r="F504" s="26">
        <v>10.428675862075202</v>
      </c>
      <c r="G504" s="19">
        <v>9.8410137447269044</v>
      </c>
    </row>
    <row r="505" spans="2:7" x14ac:dyDescent="0.4">
      <c r="B505" s="28">
        <v>502</v>
      </c>
      <c r="C505" s="26">
        <v>4.756519104669224E-2</v>
      </c>
      <c r="D505" s="42">
        <v>5.7602399236474998E-2</v>
      </c>
      <c r="E505" s="19">
        <v>5.1028041428836275E-2</v>
      </c>
      <c r="F505" s="26">
        <v>10.516759028316724</v>
      </c>
      <c r="G505" s="19">
        <v>10.205608285767255</v>
      </c>
    </row>
    <row r="506" spans="2:7" x14ac:dyDescent="0.4">
      <c r="B506" s="28">
        <v>503</v>
      </c>
      <c r="C506" s="26">
        <v>4.7777181384832862E-2</v>
      </c>
      <c r="D506" s="42">
        <v>4.2049597518797832E-2</v>
      </c>
      <c r="E506" s="19">
        <v>4.3968411474732925E-2</v>
      </c>
      <c r="F506" s="26">
        <v>8.9826778903630693</v>
      </c>
      <c r="G506" s="19">
        <v>8.7936822949465849</v>
      </c>
    </row>
    <row r="507" spans="2:7" x14ac:dyDescent="0.4">
      <c r="B507" s="28">
        <v>504</v>
      </c>
      <c r="C507" s="26">
        <v>5.3669362046007356E-2</v>
      </c>
      <c r="D507" s="42">
        <v>5.3179108043002035E-2</v>
      </c>
      <c r="E507" s="19">
        <v>4.8287908025369398E-2</v>
      </c>
      <c r="F507" s="26">
        <v>10.684847008900938</v>
      </c>
      <c r="G507" s="19">
        <v>9.6575816050738794</v>
      </c>
    </row>
    <row r="508" spans="2:7" x14ac:dyDescent="0.4">
      <c r="B508" s="28">
        <v>505</v>
      </c>
      <c r="C508" s="26">
        <v>3.886131471647368E-2</v>
      </c>
      <c r="D508" s="42">
        <v>4.0458690161885115E-2</v>
      </c>
      <c r="E508" s="19">
        <v>5.0131312506669752E-2</v>
      </c>
      <c r="F508" s="26">
        <v>7.9320004878358796</v>
      </c>
      <c r="G508" s="19">
        <v>10.026262501333951</v>
      </c>
    </row>
    <row r="509" spans="2:7" x14ac:dyDescent="0.4">
      <c r="B509" s="28">
        <v>506</v>
      </c>
      <c r="C509" s="26">
        <v>3.8953796731246659E-2</v>
      </c>
      <c r="D509" s="42">
        <v>4.5634606524148073E-2</v>
      </c>
      <c r="E509" s="19">
        <v>4.6709684308963974E-2</v>
      </c>
      <c r="F509" s="26">
        <v>8.4588403255394731</v>
      </c>
      <c r="G509" s="19">
        <v>9.341936861792794</v>
      </c>
    </row>
    <row r="510" spans="2:7" x14ac:dyDescent="0.4">
      <c r="B510" s="28">
        <v>507</v>
      </c>
      <c r="C510" s="26">
        <v>4.2404513874414088E-2</v>
      </c>
      <c r="D510" s="42">
        <v>4.9019233211835128E-2</v>
      </c>
      <c r="E510" s="19">
        <v>6.450430098787896E-2</v>
      </c>
      <c r="F510" s="26">
        <v>9.1423747086249207</v>
      </c>
      <c r="G510" s="19">
        <v>12.900860197575792</v>
      </c>
    </row>
    <row r="511" spans="2:7" x14ac:dyDescent="0.4">
      <c r="B511" s="28">
        <v>508</v>
      </c>
      <c r="C511" s="26">
        <v>5.7878369866959697E-2</v>
      </c>
      <c r="D511" s="42">
        <v>6.8230661878365129E-2</v>
      </c>
      <c r="E511" s="19">
        <v>5.154668847131999E-2</v>
      </c>
      <c r="F511" s="26">
        <v>12.610903174532483</v>
      </c>
      <c r="G511" s="19">
        <v>10.309337694263998</v>
      </c>
    </row>
    <row r="512" spans="2:7" x14ac:dyDescent="0.4">
      <c r="B512" s="28">
        <v>509</v>
      </c>
      <c r="C512" s="26">
        <v>3.4644457968436237E-2</v>
      </c>
      <c r="D512" s="42">
        <v>3.3344775666396868E-2</v>
      </c>
      <c r="E512" s="19">
        <v>3.1485116957314103E-2</v>
      </c>
      <c r="F512" s="26">
        <v>6.7989233634833104</v>
      </c>
      <c r="G512" s="19">
        <v>6.2970233914628206</v>
      </c>
    </row>
    <row r="513" spans="2:7" x14ac:dyDescent="0.4">
      <c r="B513" s="28">
        <v>510</v>
      </c>
      <c r="C513" s="26">
        <v>3.1649156880851362E-2</v>
      </c>
      <c r="D513" s="42">
        <v>4.2297995212399922E-2</v>
      </c>
      <c r="E513" s="19">
        <v>4.6470202996565131E-2</v>
      </c>
      <c r="F513" s="26">
        <v>7.3947152093251285</v>
      </c>
      <c r="G513" s="19">
        <v>9.2940405993130266</v>
      </c>
    </row>
    <row r="514" spans="2:7" x14ac:dyDescent="0.4">
      <c r="B514" s="28">
        <v>511</v>
      </c>
      <c r="C514" s="26">
        <v>2.2783638613568625E-2</v>
      </c>
      <c r="D514" s="42">
        <v>2.5155090412072634E-2</v>
      </c>
      <c r="E514" s="19">
        <v>6.6237175773100648E-2</v>
      </c>
      <c r="F514" s="26">
        <v>4.793872902564126</v>
      </c>
      <c r="G514" s="19">
        <v>13.247435154620129</v>
      </c>
    </row>
    <row r="515" spans="2:7" x14ac:dyDescent="0.4">
      <c r="B515" s="28">
        <v>512</v>
      </c>
      <c r="C515" s="26">
        <v>4.5938457377937017E-2</v>
      </c>
      <c r="D515" s="42">
        <v>4.1929109271485361E-2</v>
      </c>
      <c r="E515" s="19">
        <v>5.4538973464762219E-2</v>
      </c>
      <c r="F515" s="26">
        <v>8.7867566649422386</v>
      </c>
      <c r="G515" s="19">
        <v>10.907794692952443</v>
      </c>
    </row>
    <row r="516" spans="2:7" x14ac:dyDescent="0.4">
      <c r="B516" s="28">
        <v>513</v>
      </c>
      <c r="C516" s="26">
        <v>4.8748470801138921E-2</v>
      </c>
      <c r="D516" s="42">
        <v>5.9395459402986357E-2</v>
      </c>
      <c r="E516" s="19">
        <v>5.7555051664143285E-2</v>
      </c>
      <c r="F516" s="26">
        <v>10.814393020412528</v>
      </c>
      <c r="G516" s="19">
        <v>11.511010332828658</v>
      </c>
    </row>
    <row r="517" spans="2:7" x14ac:dyDescent="0.4">
      <c r="B517" s="28">
        <v>514</v>
      </c>
      <c r="C517" s="26">
        <v>6.4950758228309063E-2</v>
      </c>
      <c r="D517" s="42">
        <v>6.159013607337302E-2</v>
      </c>
      <c r="E517" s="19">
        <v>5.9304608753000282E-2</v>
      </c>
      <c r="F517" s="26">
        <v>12.654089430168209</v>
      </c>
      <c r="G517" s="19">
        <v>11.860921750600056</v>
      </c>
    </row>
    <row r="518" spans="2:7" x14ac:dyDescent="0.4">
      <c r="B518" s="28">
        <v>515</v>
      </c>
      <c r="C518" s="26">
        <v>6.1411763190803464E-2</v>
      </c>
      <c r="D518" s="42">
        <v>5.9774718111381062E-2</v>
      </c>
      <c r="E518" s="19">
        <v>5.5706730177841168E-2</v>
      </c>
      <c r="F518" s="26">
        <v>12.118648130218453</v>
      </c>
      <c r="G518" s="19">
        <v>11.141346035568233</v>
      </c>
    </row>
    <row r="519" spans="2:7" x14ac:dyDescent="0.4">
      <c r="B519" s="28">
        <v>516</v>
      </c>
      <c r="C519" s="26">
        <v>4.8367416035868221E-2</v>
      </c>
      <c r="D519" s="42">
        <v>4.7123397394524785E-2</v>
      </c>
      <c r="E519" s="19">
        <v>4.3110185443934454E-2</v>
      </c>
      <c r="F519" s="26">
        <v>9.5490813430393011</v>
      </c>
      <c r="G519" s="19">
        <v>8.6220370887868913</v>
      </c>
    </row>
    <row r="520" spans="2:7" x14ac:dyDescent="0.4">
      <c r="B520" s="28">
        <v>517</v>
      </c>
      <c r="C520" s="26">
        <v>3.9981237431054181E-2</v>
      </c>
      <c r="D520" s="42">
        <v>4.227713860828413E-2</v>
      </c>
      <c r="E520" s="19">
        <v>4.3069121633588031E-2</v>
      </c>
      <c r="F520" s="26">
        <v>8.2258376039338312</v>
      </c>
      <c r="G520" s="19">
        <v>8.6138243267176069</v>
      </c>
    </row>
    <row r="521" spans="2:7" x14ac:dyDescent="0.4">
      <c r="B521" s="28">
        <v>518</v>
      </c>
      <c r="C521" s="26">
        <v>4.45168800112756E-2</v>
      </c>
      <c r="D521" s="42">
        <v>4.2383918929901947E-2</v>
      </c>
      <c r="E521" s="19">
        <v>5.0182423100231695E-2</v>
      </c>
      <c r="F521" s="26">
        <v>8.6900798941177548</v>
      </c>
      <c r="G521" s="19">
        <v>10.036484620046339</v>
      </c>
    </row>
    <row r="522" spans="2:7" x14ac:dyDescent="0.4">
      <c r="B522" s="28">
        <v>519</v>
      </c>
      <c r="C522" s="26">
        <v>3.9089385398525307E-2</v>
      </c>
      <c r="D522" s="42">
        <v>3.9049229926877267E-2</v>
      </c>
      <c r="E522" s="19">
        <v>5.1384442071209846E-2</v>
      </c>
      <c r="F522" s="26">
        <v>7.8138615325402574</v>
      </c>
      <c r="G522" s="19">
        <v>10.27688841424197</v>
      </c>
    </row>
    <row r="523" spans="2:7" x14ac:dyDescent="0.4">
      <c r="B523" s="28">
        <v>520</v>
      </c>
      <c r="C523" s="26">
        <v>6.7245650747191299E-2</v>
      </c>
      <c r="D523" s="42">
        <v>6.0574767461076012E-2</v>
      </c>
      <c r="E523" s="19">
        <v>4.8031302370207592E-2</v>
      </c>
      <c r="F523" s="26">
        <v>12.782041820826731</v>
      </c>
      <c r="G523" s="19">
        <v>9.6062604740415178</v>
      </c>
    </row>
    <row r="524" spans="2:7" x14ac:dyDescent="0.4">
      <c r="B524" s="28">
        <v>521</v>
      </c>
      <c r="C524" s="26">
        <v>4.3625225545737951E-2</v>
      </c>
      <c r="D524" s="42">
        <v>3.5208188926864781E-2</v>
      </c>
      <c r="E524" s="19">
        <v>4.5275695184030955E-2</v>
      </c>
      <c r="F524" s="26">
        <v>7.883341447260273</v>
      </c>
      <c r="G524" s="19">
        <v>9.0551390368061906</v>
      </c>
    </row>
    <row r="525" spans="2:7" x14ac:dyDescent="0.4">
      <c r="B525" s="28">
        <v>522</v>
      </c>
      <c r="C525" s="26">
        <v>5.5954514341781988E-2</v>
      </c>
      <c r="D525" s="42">
        <v>5.3044175696477631E-2</v>
      </c>
      <c r="E525" s="19">
        <v>4.1476488830572929E-2</v>
      </c>
      <c r="F525" s="26">
        <v>10.899869003825962</v>
      </c>
      <c r="G525" s="19">
        <v>8.2952977661145866</v>
      </c>
    </row>
    <row r="526" spans="2:7" x14ac:dyDescent="0.4">
      <c r="B526" s="28">
        <v>523</v>
      </c>
      <c r="C526" s="26">
        <v>4.4015270610903448E-2</v>
      </c>
      <c r="D526" s="42">
        <v>4.8859484532579094E-2</v>
      </c>
      <c r="E526" s="19">
        <v>6.3316693657237078E-2</v>
      </c>
      <c r="F526" s="26">
        <v>9.2874755143482552</v>
      </c>
      <c r="G526" s="19">
        <v>12.663338731447416</v>
      </c>
    </row>
    <row r="527" spans="2:7" x14ac:dyDescent="0.4">
      <c r="B527" s="28">
        <v>524</v>
      </c>
      <c r="C527" s="26">
        <v>5.2274641623392196E-2</v>
      </c>
      <c r="D527" s="42">
        <v>5.4500458850951748E-2</v>
      </c>
      <c r="E527" s="19">
        <v>6.6124908216404363E-2</v>
      </c>
      <c r="F527" s="26">
        <v>10.677510047434396</v>
      </c>
      <c r="G527" s="19">
        <v>13.224981643280872</v>
      </c>
    </row>
    <row r="528" spans="2:7" x14ac:dyDescent="0.4">
      <c r="B528" s="28">
        <v>525</v>
      </c>
      <c r="C528" s="26">
        <v>3.5010285344333515E-2</v>
      </c>
      <c r="D528" s="42">
        <v>3.7349539108359697E-2</v>
      </c>
      <c r="E528" s="19">
        <v>6.314092525447669E-2</v>
      </c>
      <c r="F528" s="26">
        <v>7.2359824452693218</v>
      </c>
      <c r="G528" s="19">
        <v>12.628185050895338</v>
      </c>
    </row>
    <row r="529" spans="2:7" x14ac:dyDescent="0.4">
      <c r="B529" s="28">
        <v>526</v>
      </c>
      <c r="C529" s="26">
        <v>6.4142043837664725E-2</v>
      </c>
      <c r="D529" s="42">
        <v>6.9311389963921374E-2</v>
      </c>
      <c r="E529" s="19">
        <v>3.3566441512437845E-2</v>
      </c>
      <c r="F529" s="26">
        <v>13.34534338015861</v>
      </c>
      <c r="G529" s="19">
        <v>6.7132883024875687</v>
      </c>
    </row>
    <row r="530" spans="2:7" x14ac:dyDescent="0.4">
      <c r="B530" s="28">
        <v>527</v>
      </c>
      <c r="C530" s="26">
        <v>4.0833962689979061E-2</v>
      </c>
      <c r="D530" s="42">
        <v>5.29128092158173E-2</v>
      </c>
      <c r="E530" s="19">
        <v>5.0989795976641328E-2</v>
      </c>
      <c r="F530" s="26">
        <v>9.3746771905796358</v>
      </c>
      <c r="G530" s="19">
        <v>10.197959195328266</v>
      </c>
    </row>
    <row r="531" spans="2:7" x14ac:dyDescent="0.4">
      <c r="B531" s="28">
        <v>528</v>
      </c>
      <c r="C531" s="26">
        <v>4.5444210112603557E-2</v>
      </c>
      <c r="D531" s="42">
        <v>4.5458703859974699E-2</v>
      </c>
      <c r="E531" s="19">
        <v>6.2535758958213894E-2</v>
      </c>
      <c r="F531" s="26">
        <v>9.0902913972578254</v>
      </c>
      <c r="G531" s="19">
        <v>12.507151791642778</v>
      </c>
    </row>
    <row r="532" spans="2:7" x14ac:dyDescent="0.4">
      <c r="B532" s="28">
        <v>529</v>
      </c>
      <c r="C532" s="26">
        <v>5.1257813830783427E-2</v>
      </c>
      <c r="D532" s="42">
        <v>5.6234330106110994E-2</v>
      </c>
      <c r="E532" s="19">
        <v>5.9900784948371685E-2</v>
      </c>
      <c r="F532" s="26">
        <v>10.749214393689442</v>
      </c>
      <c r="G532" s="19">
        <v>11.980156989674336</v>
      </c>
    </row>
    <row r="533" spans="2:7" x14ac:dyDescent="0.4">
      <c r="B533" s="28">
        <v>530</v>
      </c>
      <c r="C533" s="26">
        <v>4.7953001341789689E-2</v>
      </c>
      <c r="D533" s="42">
        <v>4.723842353266873E-2</v>
      </c>
      <c r="E533" s="19">
        <v>4.5417460930677014E-2</v>
      </c>
      <c r="F533" s="26">
        <v>9.5191424874458406</v>
      </c>
      <c r="G533" s="19">
        <v>9.0834921861354037</v>
      </c>
    </row>
    <row r="534" spans="2:7" x14ac:dyDescent="0.4">
      <c r="B534" s="28">
        <v>531</v>
      </c>
      <c r="C534" s="26">
        <v>4.2236539646900717E-2</v>
      </c>
      <c r="D534" s="42">
        <v>3.6764576143828977E-2</v>
      </c>
      <c r="E534" s="19">
        <v>6.164006662296112E-2</v>
      </c>
      <c r="F534" s="26">
        <v>7.900111579072969</v>
      </c>
      <c r="G534" s="19">
        <v>12.328013324592224</v>
      </c>
    </row>
    <row r="535" spans="2:7" x14ac:dyDescent="0.4">
      <c r="B535" s="28">
        <v>532</v>
      </c>
      <c r="C535" s="26">
        <v>3.6959646234720658E-2</v>
      </c>
      <c r="D535" s="42">
        <v>4.3940063570037081E-2</v>
      </c>
      <c r="E535" s="19">
        <v>3.6835510727646216E-2</v>
      </c>
      <c r="F535" s="26">
        <v>8.0899709804757745</v>
      </c>
      <c r="G535" s="19">
        <v>7.3671021455292429</v>
      </c>
    </row>
    <row r="536" spans="2:7" x14ac:dyDescent="0.4">
      <c r="B536" s="28">
        <v>533</v>
      </c>
      <c r="C536" s="26">
        <v>3.8754546566306759E-2</v>
      </c>
      <c r="D536" s="42">
        <v>4.4321674655146907E-2</v>
      </c>
      <c r="E536" s="19">
        <v>5.0904199900212992E-2</v>
      </c>
      <c r="F536" s="26">
        <v>8.3076221221453661</v>
      </c>
      <c r="G536" s="19">
        <v>10.180839980042599</v>
      </c>
    </row>
    <row r="537" spans="2:7" x14ac:dyDescent="0.4">
      <c r="B537" s="28">
        <v>534</v>
      </c>
      <c r="C537" s="26">
        <v>4.1018076570062498E-2</v>
      </c>
      <c r="D537" s="42">
        <v>3.9312990105954973E-2</v>
      </c>
      <c r="E537" s="19">
        <v>4.6922415038180947E-2</v>
      </c>
      <c r="F537" s="26">
        <v>8.0331066676017464</v>
      </c>
      <c r="G537" s="19">
        <v>9.3844830076361898</v>
      </c>
    </row>
    <row r="538" spans="2:7" x14ac:dyDescent="0.4">
      <c r="B538" s="28">
        <v>535</v>
      </c>
      <c r="C538" s="26">
        <v>5.1744942306492063E-2</v>
      </c>
      <c r="D538" s="42">
        <v>4.8326470358912271E-2</v>
      </c>
      <c r="E538" s="19">
        <v>5.1183366458941788E-2</v>
      </c>
      <c r="F538" s="26">
        <v>10.007141266540433</v>
      </c>
      <c r="G538" s="19">
        <v>10.236673291788358</v>
      </c>
    </row>
    <row r="539" spans="2:7" x14ac:dyDescent="0.4">
      <c r="B539" s="28">
        <v>536</v>
      </c>
      <c r="C539" s="26">
        <v>4.8584921145574382E-2</v>
      </c>
      <c r="D539" s="42">
        <v>5.7757713513670372E-2</v>
      </c>
      <c r="E539" s="19">
        <v>5.3540312839621421E-2</v>
      </c>
      <c r="F539" s="26">
        <v>10.634263465924477</v>
      </c>
      <c r="G539" s="19">
        <v>10.708062567924284</v>
      </c>
    </row>
    <row r="540" spans="2:7" x14ac:dyDescent="0.4">
      <c r="B540" s="28">
        <v>537</v>
      </c>
      <c r="C540" s="26">
        <v>5.690266043752918E-2</v>
      </c>
      <c r="D540" s="42">
        <v>6.5321799784039833E-2</v>
      </c>
      <c r="E540" s="19">
        <v>5.7623791254751637E-2</v>
      </c>
      <c r="F540" s="26">
        <v>12.222446022156902</v>
      </c>
      <c r="G540" s="19">
        <v>11.524758250950327</v>
      </c>
    </row>
    <row r="541" spans="2:7" x14ac:dyDescent="0.4">
      <c r="B541" s="28">
        <v>538</v>
      </c>
      <c r="C541" s="26">
        <v>6.8604194371775867E-2</v>
      </c>
      <c r="D541" s="42">
        <v>6.0468562451862551E-2</v>
      </c>
      <c r="E541" s="19">
        <v>3.9883574852782593E-2</v>
      </c>
      <c r="F541" s="26">
        <v>12.907275682363842</v>
      </c>
      <c r="G541" s="19">
        <v>7.9767149705565181</v>
      </c>
    </row>
    <row r="542" spans="2:7" x14ac:dyDescent="0.4">
      <c r="B542" s="28">
        <v>539</v>
      </c>
      <c r="C542" s="26">
        <v>4.4892494278456117E-2</v>
      </c>
      <c r="D542" s="42">
        <v>4.1846186933528047E-2</v>
      </c>
      <c r="E542" s="19">
        <v>3.8874482328203029E-2</v>
      </c>
      <c r="F542" s="26">
        <v>8.6738681211984172</v>
      </c>
      <c r="G542" s="19">
        <v>7.7748964656406061</v>
      </c>
    </row>
    <row r="543" spans="2:7" x14ac:dyDescent="0.4">
      <c r="B543" s="28">
        <v>540</v>
      </c>
      <c r="C543" s="26">
        <v>6.5939547533954965E-2</v>
      </c>
      <c r="D543" s="42">
        <v>7.4339036744578313E-2</v>
      </c>
      <c r="E543" s="19">
        <v>5.2191592877591515E-2</v>
      </c>
      <c r="F543" s="26">
        <v>14.027858427853328</v>
      </c>
      <c r="G543" s="19">
        <v>10.438318575518304</v>
      </c>
    </row>
    <row r="544" spans="2:7" x14ac:dyDescent="0.4">
      <c r="B544" s="28">
        <v>541</v>
      </c>
      <c r="C544" s="26">
        <v>4.7998740497702488E-2</v>
      </c>
      <c r="D544" s="42">
        <v>4.5487972715994522E-2</v>
      </c>
      <c r="E544" s="19">
        <v>5.6936604620459332E-2</v>
      </c>
      <c r="F544" s="26">
        <v>9.3486713213697001</v>
      </c>
      <c r="G544" s="19">
        <v>11.387320924091867</v>
      </c>
    </row>
    <row r="545" spans="2:7" x14ac:dyDescent="0.4">
      <c r="B545" s="28">
        <v>542</v>
      </c>
      <c r="C545" s="26">
        <v>7.2038700066640593E-2</v>
      </c>
      <c r="D545" s="42">
        <v>7.1339781297658222E-2</v>
      </c>
      <c r="E545" s="19">
        <v>4.1772808977656173E-2</v>
      </c>
      <c r="F545" s="26">
        <v>14.337848136429882</v>
      </c>
      <c r="G545" s="19">
        <v>8.3545617955312341</v>
      </c>
    </row>
    <row r="546" spans="2:7" x14ac:dyDescent="0.4">
      <c r="B546" s="28">
        <v>543</v>
      </c>
      <c r="C546" s="26">
        <v>3.1922527158172655E-2</v>
      </c>
      <c r="D546" s="42">
        <v>3.4119679209229592E-2</v>
      </c>
      <c r="E546" s="19">
        <v>5.1765602000734878E-2</v>
      </c>
      <c r="F546" s="26">
        <v>6.6042206367402247</v>
      </c>
      <c r="G546" s="19">
        <v>10.353120400146976</v>
      </c>
    </row>
    <row r="547" spans="2:7" x14ac:dyDescent="0.4">
      <c r="B547" s="28">
        <v>544</v>
      </c>
      <c r="C547" s="26">
        <v>4.812023312032105E-2</v>
      </c>
      <c r="D547" s="42">
        <v>5.29612638889276E-2</v>
      </c>
      <c r="E547" s="19">
        <v>4.2393132269710178E-2</v>
      </c>
      <c r="F547" s="26">
        <v>10.108149700924866</v>
      </c>
      <c r="G547" s="19">
        <v>8.4786264539420362</v>
      </c>
    </row>
    <row r="548" spans="2:7" x14ac:dyDescent="0.4">
      <c r="B548" s="28">
        <v>545</v>
      </c>
      <c r="C548" s="26">
        <v>4.9884815045839803E-2</v>
      </c>
      <c r="D548" s="42">
        <v>4.4650197018081456E-2</v>
      </c>
      <c r="E548" s="19">
        <v>5.3528576528195267E-2</v>
      </c>
      <c r="F548" s="26">
        <v>9.4535012063921258</v>
      </c>
      <c r="G548" s="19">
        <v>10.705715305639053</v>
      </c>
    </row>
    <row r="549" spans="2:7" x14ac:dyDescent="0.4">
      <c r="B549" s="28">
        <v>546</v>
      </c>
      <c r="C549" s="26">
        <v>4.0383939803556076E-2</v>
      </c>
      <c r="D549" s="42">
        <v>4.6006985812133042E-2</v>
      </c>
      <c r="E549" s="19">
        <v>6.1153307312348137E-2</v>
      </c>
      <c r="F549" s="26">
        <v>8.639092561568912</v>
      </c>
      <c r="G549" s="19">
        <v>12.230661462469627</v>
      </c>
    </row>
    <row r="550" spans="2:7" x14ac:dyDescent="0.4">
      <c r="B550" s="28">
        <v>547</v>
      </c>
      <c r="C550" s="26">
        <v>6.229464399678189E-2</v>
      </c>
      <c r="D550" s="42">
        <v>6.3212968551894996E-2</v>
      </c>
      <c r="E550" s="19">
        <v>4.4141236458710466E-2</v>
      </c>
      <c r="F550" s="26">
        <v>12.550761254867689</v>
      </c>
      <c r="G550" s="19">
        <v>8.8282472917420929</v>
      </c>
    </row>
    <row r="551" spans="2:7" x14ac:dyDescent="0.4">
      <c r="B551" s="28">
        <v>548</v>
      </c>
      <c r="C551" s="26">
        <v>6.6121726560329039E-2</v>
      </c>
      <c r="D551" s="42">
        <v>5.8567044960104057E-2</v>
      </c>
      <c r="E551" s="19">
        <v>5.4481418930050235E-2</v>
      </c>
      <c r="F551" s="26">
        <v>12.468877152043309</v>
      </c>
      <c r="G551" s="19">
        <v>10.896283786010047</v>
      </c>
    </row>
    <row r="552" spans="2:7" x14ac:dyDescent="0.4">
      <c r="B552" s="28">
        <v>549</v>
      </c>
      <c r="C552" s="26">
        <v>4.8389739627789724E-2</v>
      </c>
      <c r="D552" s="42">
        <v>4.7469043470999554E-2</v>
      </c>
      <c r="E552" s="19">
        <v>5.4206753676093594E-2</v>
      </c>
      <c r="F552" s="26">
        <v>9.5858783098789289</v>
      </c>
      <c r="G552" s="19">
        <v>10.841350735218718</v>
      </c>
    </row>
    <row r="553" spans="2:7" x14ac:dyDescent="0.4">
      <c r="B553" s="28">
        <v>550</v>
      </c>
      <c r="C553" s="26">
        <v>4.3085271954681037E-2</v>
      </c>
      <c r="D553" s="42">
        <v>4.0387833286591492E-2</v>
      </c>
      <c r="E553" s="19">
        <v>5.8663349813500118E-2</v>
      </c>
      <c r="F553" s="26">
        <v>8.3473105241272521</v>
      </c>
      <c r="G553" s="19">
        <v>11.732669962700024</v>
      </c>
    </row>
    <row r="554" spans="2:7" x14ac:dyDescent="0.4">
      <c r="B554" s="28">
        <v>551</v>
      </c>
      <c r="C554" s="26">
        <v>4.9145570009734851E-2</v>
      </c>
      <c r="D554" s="42">
        <v>4.7368394170288819E-2</v>
      </c>
      <c r="E554" s="19">
        <v>4.1877647316024724E-2</v>
      </c>
      <c r="F554" s="26">
        <v>9.651396418002367</v>
      </c>
      <c r="G554" s="19">
        <v>8.3755294632049448</v>
      </c>
    </row>
    <row r="555" spans="2:7" x14ac:dyDescent="0.4">
      <c r="B555" s="28">
        <v>552</v>
      </c>
      <c r="C555" s="26">
        <v>4.9942491442719096E-2</v>
      </c>
      <c r="D555" s="42">
        <v>4.5038739856492288E-2</v>
      </c>
      <c r="E555" s="19">
        <v>4.773707023533795E-2</v>
      </c>
      <c r="F555" s="26">
        <v>9.4981231299211384</v>
      </c>
      <c r="G555" s="19">
        <v>9.5474140470675906</v>
      </c>
    </row>
    <row r="556" spans="2:7" x14ac:dyDescent="0.4">
      <c r="B556" s="28">
        <v>553</v>
      </c>
      <c r="C556" s="26">
        <v>4.528735368836103E-2</v>
      </c>
      <c r="D556" s="42">
        <v>4.8309665815305963E-2</v>
      </c>
      <c r="E556" s="19">
        <v>4.4014815219252108E-2</v>
      </c>
      <c r="F556" s="26">
        <v>9.3597019503666985</v>
      </c>
      <c r="G556" s="19">
        <v>8.8029630438504221</v>
      </c>
    </row>
    <row r="557" spans="2:7" x14ac:dyDescent="0.4">
      <c r="B557" s="28">
        <v>554</v>
      </c>
      <c r="C557" s="26">
        <v>8.0086714269729881E-2</v>
      </c>
      <c r="D557" s="42">
        <v>7.9846191836877176E-2</v>
      </c>
      <c r="E557" s="19">
        <v>4.1394268379645632E-2</v>
      </c>
      <c r="F557" s="26">
        <v>15.993290610660706</v>
      </c>
      <c r="G557" s="19">
        <v>8.2788536759291258</v>
      </c>
    </row>
    <row r="558" spans="2:7" x14ac:dyDescent="0.4">
      <c r="B558" s="28">
        <v>555</v>
      </c>
      <c r="C558" s="26">
        <v>6.3121065040204538E-2</v>
      </c>
      <c r="D558" s="42">
        <v>5.4128487330555468E-2</v>
      </c>
      <c r="E558" s="19">
        <v>5.4596682656510284E-2</v>
      </c>
      <c r="F558" s="26">
        <v>11.724955237075999</v>
      </c>
      <c r="G558" s="19">
        <v>10.919336531302056</v>
      </c>
    </row>
    <row r="559" spans="2:7" x14ac:dyDescent="0.4">
      <c r="B559" s="28">
        <v>556</v>
      </c>
      <c r="C559" s="26">
        <v>3.9219851531202082E-2</v>
      </c>
      <c r="D559" s="42">
        <v>4.8241785666546862E-2</v>
      </c>
      <c r="E559" s="19">
        <v>5.5007279580080989E-2</v>
      </c>
      <c r="F559" s="26">
        <v>8.7461637197748949</v>
      </c>
      <c r="G559" s="19">
        <v>11.001455916016198</v>
      </c>
    </row>
    <row r="560" spans="2:7" x14ac:dyDescent="0.4">
      <c r="B560" s="28">
        <v>557</v>
      </c>
      <c r="C560" s="26">
        <v>5.9653600262239474E-2</v>
      </c>
      <c r="D560" s="42">
        <v>6.282859161629499E-2</v>
      </c>
      <c r="E560" s="19">
        <v>4.6976536678202674E-2</v>
      </c>
      <c r="F560" s="26">
        <v>12.248219187853447</v>
      </c>
      <c r="G560" s="19">
        <v>9.3953073356405348</v>
      </c>
    </row>
    <row r="561" spans="2:7" x14ac:dyDescent="0.4">
      <c r="B561" s="28">
        <v>558</v>
      </c>
      <c r="C561" s="26">
        <v>5.4456527435531719E-2</v>
      </c>
      <c r="D561" s="42">
        <v>5.5953116746082533E-2</v>
      </c>
      <c r="E561" s="19">
        <v>4.4386676486484054E-2</v>
      </c>
      <c r="F561" s="26">
        <v>11.040964418161426</v>
      </c>
      <c r="G561" s="19">
        <v>8.8773352972968116</v>
      </c>
    </row>
    <row r="562" spans="2:7" x14ac:dyDescent="0.4">
      <c r="B562" s="28">
        <v>559</v>
      </c>
      <c r="C562" s="26">
        <v>6.2250804235287727E-2</v>
      </c>
      <c r="D562" s="42">
        <v>5.1372043369266054E-2</v>
      </c>
      <c r="E562" s="19">
        <v>5.2788886695482977E-2</v>
      </c>
      <c r="F562" s="26">
        <v>11.362284760455378</v>
      </c>
      <c r="G562" s="19">
        <v>10.557777339096596</v>
      </c>
    </row>
    <row r="563" spans="2:7" x14ac:dyDescent="0.4">
      <c r="B563" s="28">
        <v>560</v>
      </c>
      <c r="C563" s="26">
        <v>5.1477595892464117E-2</v>
      </c>
      <c r="D563" s="42">
        <v>5.2268047418718162E-2</v>
      </c>
      <c r="E563" s="19">
        <v>4.0834970598257046E-2</v>
      </c>
      <c r="F563" s="26">
        <v>10.374564331118227</v>
      </c>
      <c r="G563" s="19">
        <v>8.1669941196514095</v>
      </c>
    </row>
    <row r="564" spans="2:7" x14ac:dyDescent="0.4">
      <c r="B564" s="28">
        <v>561</v>
      </c>
      <c r="C564" s="26">
        <v>6.284223163855307E-2</v>
      </c>
      <c r="D564" s="42">
        <v>5.1418369826097071E-2</v>
      </c>
      <c r="E564" s="19">
        <v>4.9511212499488068E-2</v>
      </c>
      <c r="F564" s="26">
        <v>11.426060146465014</v>
      </c>
      <c r="G564" s="19">
        <v>9.9022424998976142</v>
      </c>
    </row>
    <row r="565" spans="2:7" x14ac:dyDescent="0.4">
      <c r="B565" s="28">
        <v>562</v>
      </c>
      <c r="C565" s="26">
        <v>4.6542486567090882E-2</v>
      </c>
      <c r="D565" s="42">
        <v>4.5178147598382797E-2</v>
      </c>
      <c r="E565" s="19">
        <v>4.8267568284661257E-2</v>
      </c>
      <c r="F565" s="26">
        <v>9.1720634165473669</v>
      </c>
      <c r="G565" s="19">
        <v>9.6535136569322511</v>
      </c>
    </row>
    <row r="566" spans="2:7" x14ac:dyDescent="0.4">
      <c r="B566" s="28">
        <v>563</v>
      </c>
      <c r="C566" s="26">
        <v>4.9051322817094081E-2</v>
      </c>
      <c r="D566" s="42">
        <v>5.8068980376382431E-2</v>
      </c>
      <c r="E566" s="19">
        <v>5.1139864362721645E-2</v>
      </c>
      <c r="F566" s="26">
        <v>10.712030319347651</v>
      </c>
      <c r="G566" s="19">
        <v>10.22797287254433</v>
      </c>
    </row>
    <row r="567" spans="2:7" x14ac:dyDescent="0.4">
      <c r="B567" s="28">
        <v>564</v>
      </c>
      <c r="C567" s="26">
        <v>3.6068196034315866E-2</v>
      </c>
      <c r="D567" s="42">
        <v>3.7654431255664277E-2</v>
      </c>
      <c r="E567" s="19">
        <v>7.0776103032647059E-2</v>
      </c>
      <c r="F567" s="26">
        <v>7.3722627289980149</v>
      </c>
      <c r="G567" s="19">
        <v>14.155220606529411</v>
      </c>
    </row>
    <row r="568" spans="2:7" x14ac:dyDescent="0.4">
      <c r="B568" s="28">
        <v>565</v>
      </c>
      <c r="C568" s="26">
        <v>5.3160093923718565E-2</v>
      </c>
      <c r="D568" s="42">
        <v>5.3548048912611113E-2</v>
      </c>
      <c r="E568" s="19">
        <v>5.0819445572735378E-2</v>
      </c>
      <c r="F568" s="26">
        <v>10.670814283632968</v>
      </c>
      <c r="G568" s="19">
        <v>10.163889114547075</v>
      </c>
    </row>
    <row r="569" spans="2:7" x14ac:dyDescent="0.4">
      <c r="B569" s="28">
        <v>566</v>
      </c>
      <c r="C569" s="26">
        <v>5.4353645996923147E-2</v>
      </c>
      <c r="D569" s="42">
        <v>6.0004422750882663E-2</v>
      </c>
      <c r="E569" s="19">
        <v>2.9031137528239579E-2</v>
      </c>
      <c r="F569" s="26">
        <v>11.435806874780582</v>
      </c>
      <c r="G569" s="19">
        <v>5.8062275056479162</v>
      </c>
    </row>
    <row r="570" spans="2:7" x14ac:dyDescent="0.4">
      <c r="B570" s="28">
        <v>567</v>
      </c>
      <c r="C570" s="26">
        <v>6.3562905076061577E-2</v>
      </c>
      <c r="D570" s="42">
        <v>6.5066310698339597E-2</v>
      </c>
      <c r="E570" s="19">
        <v>4.8187968605606979E-2</v>
      </c>
      <c r="F570" s="26">
        <v>12.862921577440117</v>
      </c>
      <c r="G570" s="19">
        <v>9.6375937211213962</v>
      </c>
    </row>
    <row r="571" spans="2:7" x14ac:dyDescent="0.4">
      <c r="B571" s="28">
        <v>568</v>
      </c>
      <c r="C571" s="26">
        <v>4.8558008136100325E-2</v>
      </c>
      <c r="D571" s="42">
        <v>4.9817561101864631E-2</v>
      </c>
      <c r="E571" s="19">
        <v>5.0801536650168573E-2</v>
      </c>
      <c r="F571" s="26">
        <v>9.8375569237964946</v>
      </c>
      <c r="G571" s="19">
        <v>10.160307330033715</v>
      </c>
    </row>
    <row r="572" spans="2:7" x14ac:dyDescent="0.4">
      <c r="B572" s="28">
        <v>569</v>
      </c>
      <c r="C572" s="26">
        <v>4.4734782135251283E-2</v>
      </c>
      <c r="D572" s="42">
        <v>3.180855864957767E-2</v>
      </c>
      <c r="E572" s="19">
        <v>4.3252706598778445E-2</v>
      </c>
      <c r="F572" s="26">
        <v>7.6543340784828953</v>
      </c>
      <c r="G572" s="19">
        <v>8.6505413197556891</v>
      </c>
    </row>
    <row r="573" spans="2:7" x14ac:dyDescent="0.4">
      <c r="B573" s="28">
        <v>570</v>
      </c>
      <c r="C573" s="26">
        <v>4.019665724174256E-2</v>
      </c>
      <c r="D573" s="42">
        <v>4.1547937595256837E-2</v>
      </c>
      <c r="E573" s="19">
        <v>6.0995647413872006E-2</v>
      </c>
      <c r="F573" s="26">
        <v>8.1744594836999411</v>
      </c>
      <c r="G573" s="19">
        <v>12.199129482774401</v>
      </c>
    </row>
    <row r="574" spans="2:7" x14ac:dyDescent="0.4">
      <c r="B574" s="28">
        <v>571</v>
      </c>
      <c r="C574" s="26">
        <v>5.9687164244555384E-2</v>
      </c>
      <c r="D574" s="42">
        <v>4.9637899906035746E-2</v>
      </c>
      <c r="E574" s="19">
        <v>3.8696975115093443E-2</v>
      </c>
      <c r="F574" s="26">
        <v>10.932506415059112</v>
      </c>
      <c r="G574" s="19">
        <v>7.7393950230186883</v>
      </c>
    </row>
    <row r="575" spans="2:7" x14ac:dyDescent="0.4">
      <c r="B575" s="28">
        <v>572</v>
      </c>
      <c r="C575" s="26">
        <v>5.3089910184249536E-2</v>
      </c>
      <c r="D575" s="42">
        <v>5.4960309037153175E-2</v>
      </c>
      <c r="E575" s="19">
        <v>6.5564561174539529E-2</v>
      </c>
      <c r="F575" s="26">
        <v>10.805021922140272</v>
      </c>
      <c r="G575" s="19">
        <v>13.112912234907906</v>
      </c>
    </row>
    <row r="576" spans="2:7" x14ac:dyDescent="0.4">
      <c r="B576" s="28">
        <v>573</v>
      </c>
      <c r="C576" s="26">
        <v>6.0962817252333781E-2</v>
      </c>
      <c r="D576" s="42">
        <v>6.3099544303319641E-2</v>
      </c>
      <c r="E576" s="19">
        <v>3.9698954155895326E-2</v>
      </c>
      <c r="F576" s="26">
        <v>12.406236155565342</v>
      </c>
      <c r="G576" s="19">
        <v>7.9397908311790655</v>
      </c>
    </row>
    <row r="577" spans="2:7" x14ac:dyDescent="0.4">
      <c r="B577" s="28">
        <v>574</v>
      </c>
      <c r="C577" s="26">
        <v>4.9190914412085104E-2</v>
      </c>
      <c r="D577" s="42">
        <v>5.1301399193637874E-2</v>
      </c>
      <c r="E577" s="19">
        <v>4.751193016525683E-2</v>
      </c>
      <c r="F577" s="26">
        <v>10.049231360572298</v>
      </c>
      <c r="G577" s="19">
        <v>9.5023860330513656</v>
      </c>
    </row>
    <row r="578" spans="2:7" x14ac:dyDescent="0.4">
      <c r="B578" s="28">
        <v>575</v>
      </c>
      <c r="C578" s="26">
        <v>5.1949406097359291E-2</v>
      </c>
      <c r="D578" s="42">
        <v>5.3416448965339001E-2</v>
      </c>
      <c r="E578" s="19">
        <v>5.0249302735068564E-2</v>
      </c>
      <c r="F578" s="26">
        <v>10.53658550626983</v>
      </c>
      <c r="G578" s="19">
        <v>10.049860547013713</v>
      </c>
    </row>
    <row r="579" spans="2:7" x14ac:dyDescent="0.4">
      <c r="B579" s="28">
        <v>576</v>
      </c>
      <c r="C579" s="26">
        <v>6.0136027954494659E-2</v>
      </c>
      <c r="D579" s="42">
        <v>5.7401781162431588E-2</v>
      </c>
      <c r="E579" s="19">
        <v>3.6907080350057075E-2</v>
      </c>
      <c r="F579" s="26">
        <v>11.753780911692624</v>
      </c>
      <c r="G579" s="19">
        <v>7.3814160700114151</v>
      </c>
    </row>
    <row r="580" spans="2:7" x14ac:dyDescent="0.4">
      <c r="B580" s="28">
        <v>577</v>
      </c>
      <c r="C580" s="26">
        <v>4.5101684304536489E-2</v>
      </c>
      <c r="D580" s="42">
        <v>4.7038401364790088E-2</v>
      </c>
      <c r="E580" s="19">
        <v>6.3254477726227262E-2</v>
      </c>
      <c r="F580" s="26">
        <v>9.2140085669326588</v>
      </c>
      <c r="G580" s="19">
        <v>12.650895545245453</v>
      </c>
    </row>
    <row r="581" spans="2:7" x14ac:dyDescent="0.4">
      <c r="B581" s="28">
        <v>578</v>
      </c>
      <c r="C581" s="26">
        <v>6.5482072966741911E-2</v>
      </c>
      <c r="D581" s="42">
        <v>6.8540364753150701E-2</v>
      </c>
      <c r="E581" s="19">
        <v>5.9924207670283183E-2</v>
      </c>
      <c r="F581" s="26">
        <v>13.40224377198926</v>
      </c>
      <c r="G581" s="19">
        <v>11.984841534056637</v>
      </c>
    </row>
    <row r="582" spans="2:7" x14ac:dyDescent="0.4">
      <c r="B582" s="28">
        <v>579</v>
      </c>
      <c r="C582" s="26">
        <v>4.6236028053445281E-2</v>
      </c>
      <c r="D582" s="42">
        <v>5.2787953830177523E-2</v>
      </c>
      <c r="E582" s="19">
        <v>4.0611124930906739E-2</v>
      </c>
      <c r="F582" s="26">
        <v>9.9023981883622803</v>
      </c>
      <c r="G582" s="19">
        <v>8.1222249861813474</v>
      </c>
    </row>
    <row r="583" spans="2:7" x14ac:dyDescent="0.4">
      <c r="B583" s="28">
        <v>580</v>
      </c>
      <c r="C583" s="26">
        <v>4.9045879576842664E-2</v>
      </c>
      <c r="D583" s="42">
        <v>5.3153314395132052E-2</v>
      </c>
      <c r="E583" s="19">
        <v>3.2985832699622547E-2</v>
      </c>
      <c r="F583" s="26">
        <v>10.219919397197472</v>
      </c>
      <c r="G583" s="19">
        <v>6.5971665399245092</v>
      </c>
    </row>
    <row r="584" spans="2:7" x14ac:dyDescent="0.4">
      <c r="B584" s="28">
        <v>581</v>
      </c>
      <c r="C584" s="26">
        <v>4.4092187113199781E-2</v>
      </c>
      <c r="D584" s="42">
        <v>4.61394601077217E-2</v>
      </c>
      <c r="E584" s="19">
        <v>5.3712756860468613E-2</v>
      </c>
      <c r="F584" s="26">
        <v>9.0231647220921474</v>
      </c>
      <c r="G584" s="19">
        <v>10.742551372093722</v>
      </c>
    </row>
    <row r="585" spans="2:7" x14ac:dyDescent="0.4">
      <c r="B585" s="28">
        <v>582</v>
      </c>
      <c r="C585" s="26">
        <v>5.5519272593508848E-2</v>
      </c>
      <c r="D585" s="42">
        <v>5.0992533045288911E-2</v>
      </c>
      <c r="E585" s="19">
        <v>2.7637800741265563E-2</v>
      </c>
      <c r="F585" s="26">
        <v>10.651180563879777</v>
      </c>
      <c r="G585" s="19">
        <v>5.5275601482531123</v>
      </c>
    </row>
    <row r="586" spans="2:7" x14ac:dyDescent="0.4">
      <c r="B586" s="28">
        <v>583</v>
      </c>
      <c r="C586" s="26">
        <v>4.0252976868742851E-2</v>
      </c>
      <c r="D586" s="42">
        <v>3.983004916256859E-2</v>
      </c>
      <c r="E586" s="19">
        <v>4.574501870507227E-2</v>
      </c>
      <c r="F586" s="26">
        <v>8.0083026031311455</v>
      </c>
      <c r="G586" s="19">
        <v>9.1490037410144538</v>
      </c>
    </row>
    <row r="587" spans="2:7" x14ac:dyDescent="0.4">
      <c r="B587" s="28">
        <v>584</v>
      </c>
      <c r="C587" s="26">
        <v>5.4218251775850268E-2</v>
      </c>
      <c r="D587" s="42">
        <v>4.7430763196141236E-2</v>
      </c>
      <c r="E587" s="19">
        <v>4.9701525249825004E-2</v>
      </c>
      <c r="F587" s="26">
        <v>10.16490149719915</v>
      </c>
      <c r="G587" s="19">
        <v>9.9403050499650014</v>
      </c>
    </row>
    <row r="588" spans="2:7" x14ac:dyDescent="0.4">
      <c r="B588" s="28">
        <v>585</v>
      </c>
      <c r="C588" s="26">
        <v>3.9349476966995638E-2</v>
      </c>
      <c r="D588" s="42">
        <v>4.065557043515123E-2</v>
      </c>
      <c r="E588" s="19">
        <v>5.968667226907947E-2</v>
      </c>
      <c r="F588" s="26">
        <v>8.0005047402146872</v>
      </c>
      <c r="G588" s="19">
        <v>11.937334453815893</v>
      </c>
    </row>
    <row r="589" spans="2:7" x14ac:dyDescent="0.4">
      <c r="B589" s="28">
        <v>586</v>
      </c>
      <c r="C589" s="26">
        <v>4.2251410192921425E-2</v>
      </c>
      <c r="D589" s="42">
        <v>4.2353265862746008E-2</v>
      </c>
      <c r="E589" s="19">
        <v>5.4586330377200731E-2</v>
      </c>
      <c r="F589" s="26">
        <v>8.4604676055667447</v>
      </c>
      <c r="G589" s="19">
        <v>10.917266075440146</v>
      </c>
    </row>
    <row r="590" spans="2:7" x14ac:dyDescent="0.4">
      <c r="B590" s="28">
        <v>587</v>
      </c>
      <c r="C590" s="26">
        <v>4.9443567742494803E-2</v>
      </c>
      <c r="D590" s="42">
        <v>4.8748005044046465E-2</v>
      </c>
      <c r="E590" s="19">
        <v>3.4443951197574603E-2</v>
      </c>
      <c r="F590" s="26">
        <v>9.8191572786541279</v>
      </c>
      <c r="G590" s="19">
        <v>6.888790239514921</v>
      </c>
    </row>
    <row r="591" spans="2:7" x14ac:dyDescent="0.4">
      <c r="B591" s="28">
        <v>588</v>
      </c>
      <c r="C591" s="26">
        <v>5.076244841500014E-2</v>
      </c>
      <c r="D591" s="42">
        <v>4.6813535710910251E-2</v>
      </c>
      <c r="E591" s="19">
        <v>4.7970222609918838E-2</v>
      </c>
      <c r="F591" s="26">
        <v>9.7575984125910384</v>
      </c>
      <c r="G591" s="19">
        <v>9.5940445219837667</v>
      </c>
    </row>
    <row r="592" spans="2:7" x14ac:dyDescent="0.4">
      <c r="B592" s="28">
        <v>589</v>
      </c>
      <c r="C592" s="26">
        <v>5.941063201030794E-2</v>
      </c>
      <c r="D592" s="42">
        <v>5.1181028731699656E-2</v>
      </c>
      <c r="E592" s="19">
        <v>4.2971730561898326E-2</v>
      </c>
      <c r="F592" s="26">
        <v>11.059166074200759</v>
      </c>
      <c r="G592" s="19">
        <v>8.5943461123796645</v>
      </c>
    </row>
    <row r="593" spans="2:7" x14ac:dyDescent="0.4">
      <c r="B593" s="28">
        <v>590</v>
      </c>
      <c r="C593" s="26">
        <v>5.994778639161677E-2</v>
      </c>
      <c r="D593" s="42">
        <v>6.5730035720081723E-2</v>
      </c>
      <c r="E593" s="19">
        <v>4.2506346176778467E-2</v>
      </c>
      <c r="F593" s="26">
        <v>12.567782211169849</v>
      </c>
      <c r="G593" s="19">
        <v>8.5012692353556929</v>
      </c>
    </row>
    <row r="594" spans="2:7" x14ac:dyDescent="0.4">
      <c r="B594" s="28">
        <v>591</v>
      </c>
      <c r="C594" s="26">
        <v>3.4875918575925341E-2</v>
      </c>
      <c r="D594" s="42">
        <v>4.3925700903744022E-2</v>
      </c>
      <c r="E594" s="19">
        <v>4.5046647235837387E-2</v>
      </c>
      <c r="F594" s="26">
        <v>7.8801619479669363</v>
      </c>
      <c r="G594" s="19">
        <v>9.0093294471674774</v>
      </c>
    </row>
    <row r="595" spans="2:7" x14ac:dyDescent="0.4">
      <c r="B595" s="28">
        <v>592</v>
      </c>
      <c r="C595" s="26">
        <v>3.5396937612472333E-2</v>
      </c>
      <c r="D595" s="42">
        <v>4.4302485348158234E-2</v>
      </c>
      <c r="E595" s="19">
        <v>5.7817783221228644E-2</v>
      </c>
      <c r="F595" s="26">
        <v>7.9699422960630564</v>
      </c>
      <c r="G595" s="19">
        <v>11.563556644245729</v>
      </c>
    </row>
    <row r="596" spans="2:7" x14ac:dyDescent="0.4">
      <c r="B596" s="28">
        <v>593</v>
      </c>
      <c r="C596" s="26">
        <v>6.1633321828517336E-2</v>
      </c>
      <c r="D596" s="42">
        <v>6.026252723640587E-2</v>
      </c>
      <c r="E596" s="19">
        <v>4.1448528466743399E-2</v>
      </c>
      <c r="F596" s="26">
        <v>12.189584906492321</v>
      </c>
      <c r="G596" s="19">
        <v>8.2897056933486795</v>
      </c>
    </row>
    <row r="597" spans="2:7" x14ac:dyDescent="0.4">
      <c r="B597" s="28">
        <v>594</v>
      </c>
      <c r="C597" s="26">
        <v>5.2067018294135348E-2</v>
      </c>
      <c r="D597" s="42">
        <v>5.185509310963328E-2</v>
      </c>
      <c r="E597" s="19">
        <v>5.2110580775843622E-2</v>
      </c>
      <c r="F597" s="26">
        <v>10.392211140376862</v>
      </c>
      <c r="G597" s="19">
        <v>10.422116155168725</v>
      </c>
    </row>
    <row r="598" spans="2:7" x14ac:dyDescent="0.4">
      <c r="B598" s="28">
        <v>595</v>
      </c>
      <c r="C598" s="26">
        <v>6.0804373411940948E-2</v>
      </c>
      <c r="D598" s="42">
        <v>5.9729588685869542E-2</v>
      </c>
      <c r="E598" s="19">
        <v>5.2349251469171056E-2</v>
      </c>
      <c r="F598" s="26">
        <v>12.053396209781049</v>
      </c>
      <c r="G598" s="19">
        <v>10.469850293834211</v>
      </c>
    </row>
    <row r="599" spans="2:7" x14ac:dyDescent="0.4">
      <c r="B599" s="28">
        <v>596</v>
      </c>
      <c r="C599" s="26">
        <v>4.1411239621603174E-2</v>
      </c>
      <c r="D599" s="42">
        <v>4.1470590515143207E-2</v>
      </c>
      <c r="E599" s="19">
        <v>4.7890782342321865E-2</v>
      </c>
      <c r="F599" s="26">
        <v>8.2881830136746366</v>
      </c>
      <c r="G599" s="19">
        <v>9.578156468464373</v>
      </c>
    </row>
    <row r="600" spans="2:7" x14ac:dyDescent="0.4">
      <c r="B600" s="28">
        <v>597</v>
      </c>
      <c r="C600" s="26">
        <v>3.4467087645877914E-2</v>
      </c>
      <c r="D600" s="42">
        <v>3.9211712012411359E-2</v>
      </c>
      <c r="E600" s="19">
        <v>6.3795828877475022E-2</v>
      </c>
      <c r="F600" s="26">
        <v>7.3678799658289273</v>
      </c>
      <c r="G600" s="19">
        <v>12.759165775495005</v>
      </c>
    </row>
    <row r="601" spans="2:7" x14ac:dyDescent="0.4">
      <c r="B601" s="28">
        <v>598</v>
      </c>
      <c r="C601" s="26">
        <v>5.733349878022044E-2</v>
      </c>
      <c r="D601" s="42">
        <v>6.0498375370636855E-2</v>
      </c>
      <c r="E601" s="19">
        <v>4.59960013863078E-2</v>
      </c>
      <c r="F601" s="26">
        <v>11.783187415085729</v>
      </c>
      <c r="G601" s="19">
        <v>9.1992002772615606</v>
      </c>
    </row>
    <row r="602" spans="2:7" x14ac:dyDescent="0.4">
      <c r="B602" s="28">
        <v>599</v>
      </c>
      <c r="C602" s="26">
        <v>3.9115906045196325E-2</v>
      </c>
      <c r="D602" s="42">
        <v>4.0863536071687141E-2</v>
      </c>
      <c r="E602" s="19">
        <v>6.3605023732641638E-2</v>
      </c>
      <c r="F602" s="26">
        <v>7.9979442116883472</v>
      </c>
      <c r="G602" s="19">
        <v>12.721004746528328</v>
      </c>
    </row>
    <row r="603" spans="2:7" x14ac:dyDescent="0.4">
      <c r="B603" s="28">
        <v>600</v>
      </c>
      <c r="C603" s="26">
        <v>5.2399204120095244E-2</v>
      </c>
      <c r="D603" s="42">
        <v>5.1023524777951065E-2</v>
      </c>
      <c r="E603" s="19">
        <v>3.7492170096276867E-2</v>
      </c>
      <c r="F603" s="26">
        <v>10.342272889804631</v>
      </c>
      <c r="G603" s="19">
        <v>7.4984340192553738</v>
      </c>
    </row>
    <row r="604" spans="2:7" x14ac:dyDescent="0.4">
      <c r="B604" s="28">
        <v>601</v>
      </c>
      <c r="C604" s="26">
        <v>5.1296580229054645E-2</v>
      </c>
      <c r="D604" s="42">
        <v>4.2430526433551281E-2</v>
      </c>
      <c r="E604" s="19">
        <v>4.4985203302656596E-2</v>
      </c>
      <c r="F604" s="26">
        <v>9.3727106662605912</v>
      </c>
      <c r="G604" s="19">
        <v>8.9970406605313187</v>
      </c>
    </row>
    <row r="605" spans="2:7" x14ac:dyDescent="0.4">
      <c r="B605" s="28">
        <v>602</v>
      </c>
      <c r="C605" s="26">
        <v>5.7363087032424695E-2</v>
      </c>
      <c r="D605" s="42">
        <v>5.8483624237594616E-2</v>
      </c>
      <c r="E605" s="19">
        <v>3.2789400338639044E-2</v>
      </c>
      <c r="F605" s="26">
        <v>11.584671127001931</v>
      </c>
      <c r="G605" s="19">
        <v>6.5578800677278091</v>
      </c>
    </row>
    <row r="606" spans="2:7" x14ac:dyDescent="0.4">
      <c r="B606" s="28">
        <v>603</v>
      </c>
      <c r="C606" s="26">
        <v>4.1380050001312368E-2</v>
      </c>
      <c r="D606" s="42">
        <v>3.445853894866828E-2</v>
      </c>
      <c r="E606" s="19">
        <v>5.5388252025267787E-2</v>
      </c>
      <c r="F606" s="26">
        <v>7.5838588949980643</v>
      </c>
      <c r="G606" s="19">
        <v>11.077650405053557</v>
      </c>
    </row>
    <row r="607" spans="2:7" x14ac:dyDescent="0.4">
      <c r="B607" s="28">
        <v>604</v>
      </c>
      <c r="C607" s="26">
        <v>4.1934029098689124E-2</v>
      </c>
      <c r="D607" s="42">
        <v>4.1614848827617922E-2</v>
      </c>
      <c r="E607" s="19">
        <v>6.9144551657368325E-2</v>
      </c>
      <c r="F607" s="26">
        <v>8.3548877926307057</v>
      </c>
      <c r="G607" s="19">
        <v>13.828910331473665</v>
      </c>
    </row>
    <row r="608" spans="2:7" x14ac:dyDescent="0.4">
      <c r="B608" s="28">
        <v>605</v>
      </c>
      <c r="C608" s="26">
        <v>5.4014384801878763E-2</v>
      </c>
      <c r="D608" s="42">
        <v>5.1588471053329463E-2</v>
      </c>
      <c r="E608" s="19">
        <v>2.7893734541342415E-2</v>
      </c>
      <c r="F608" s="26">
        <v>10.560285585520823</v>
      </c>
      <c r="G608" s="19">
        <v>5.5787469082684833</v>
      </c>
    </row>
    <row r="609" spans="2:7" x14ac:dyDescent="0.4">
      <c r="B609" s="28">
        <v>606</v>
      </c>
      <c r="C609" s="26">
        <v>4.8793192212122527E-2</v>
      </c>
      <c r="D609" s="42">
        <v>4.8145209907100611E-2</v>
      </c>
      <c r="E609" s="19">
        <v>4.0147896564162872E-2</v>
      </c>
      <c r="F609" s="26">
        <v>9.6938402119223142</v>
      </c>
      <c r="G609" s="19">
        <v>8.0295793128325741</v>
      </c>
    </row>
    <row r="610" spans="2:7" x14ac:dyDescent="0.4">
      <c r="B610" s="28">
        <v>607</v>
      </c>
      <c r="C610" s="26">
        <v>3.7480974066253545E-2</v>
      </c>
      <c r="D610" s="42">
        <v>3.501887914731578E-2</v>
      </c>
      <c r="E610" s="19">
        <v>5.3494144581895615E-2</v>
      </c>
      <c r="F610" s="26">
        <v>7.2499853213569327</v>
      </c>
      <c r="G610" s="19">
        <v>10.698828916379123</v>
      </c>
    </row>
    <row r="611" spans="2:7" x14ac:dyDescent="0.4">
      <c r="B611" s="28">
        <v>608</v>
      </c>
      <c r="C611" s="26">
        <v>5.1601272884289236E-2</v>
      </c>
      <c r="D611" s="42">
        <v>5.7330707648231394E-2</v>
      </c>
      <c r="E611" s="19">
        <v>4.1752764952811605E-2</v>
      </c>
      <c r="F611" s="26">
        <v>10.893198053252064</v>
      </c>
      <c r="G611" s="19">
        <v>8.3505529905623206</v>
      </c>
    </row>
    <row r="612" spans="2:7" x14ac:dyDescent="0.4">
      <c r="B612" s="28">
        <v>609</v>
      </c>
      <c r="C612" s="26">
        <v>6.3261289701696949E-2</v>
      </c>
      <c r="D612" s="42">
        <v>6.9541493298634294E-2</v>
      </c>
      <c r="E612" s="19">
        <v>5.147080234960965E-2</v>
      </c>
      <c r="F612" s="26">
        <v>13.280278300033125</v>
      </c>
      <c r="G612" s="19">
        <v>10.29416046992193</v>
      </c>
    </row>
    <row r="613" spans="2:7" x14ac:dyDescent="0.4">
      <c r="B613" s="28">
        <v>610</v>
      </c>
      <c r="C613" s="26">
        <v>3.7702198117742593E-2</v>
      </c>
      <c r="D613" s="42">
        <v>4.0998094644882868E-2</v>
      </c>
      <c r="E613" s="19">
        <v>5.8523675809509908E-2</v>
      </c>
      <c r="F613" s="26">
        <v>7.8700292762625459</v>
      </c>
      <c r="G613" s="19">
        <v>11.704735161901981</v>
      </c>
    </row>
    <row r="614" spans="2:7" x14ac:dyDescent="0.4">
      <c r="B614" s="28">
        <v>611</v>
      </c>
      <c r="C614" s="26">
        <v>4.5872931500172347E-2</v>
      </c>
      <c r="D614" s="42">
        <v>5.2544926910740704E-2</v>
      </c>
      <c r="E614" s="19">
        <v>4.9788648592777991E-2</v>
      </c>
      <c r="F614" s="26">
        <v>9.8417858410913048</v>
      </c>
      <c r="G614" s="19">
        <v>9.9577297185555977</v>
      </c>
    </row>
    <row r="615" spans="2:7" x14ac:dyDescent="0.4">
      <c r="B615" s="28">
        <v>612</v>
      </c>
      <c r="C615" s="26">
        <v>4.260207011347987E-2</v>
      </c>
      <c r="D615" s="42">
        <v>4.8110801544728882E-2</v>
      </c>
      <c r="E615" s="19">
        <v>4.445776627105201E-2</v>
      </c>
      <c r="F615" s="26">
        <v>9.0712871658208751</v>
      </c>
      <c r="G615" s="19">
        <v>8.8915532542104021</v>
      </c>
    </row>
    <row r="616" spans="2:7" x14ac:dyDescent="0.4">
      <c r="B616" s="28">
        <v>613</v>
      </c>
      <c r="C616" s="26">
        <v>4.1488952361236578E-2</v>
      </c>
      <c r="D616" s="42">
        <v>3.870546002440349E-2</v>
      </c>
      <c r="E616" s="19">
        <v>6.5681676174504156E-2</v>
      </c>
      <c r="F616" s="26">
        <v>8.0194412385640064</v>
      </c>
      <c r="G616" s="19">
        <v>13.13633523490083</v>
      </c>
    </row>
    <row r="617" spans="2:7" x14ac:dyDescent="0.4">
      <c r="B617" s="28">
        <v>614</v>
      </c>
      <c r="C617" s="26">
        <v>5.3732423001709564E-2</v>
      </c>
      <c r="D617" s="42">
        <v>5.7950271963884734E-2</v>
      </c>
      <c r="E617" s="19">
        <v>4.5336729715927088E-2</v>
      </c>
      <c r="F617" s="26">
        <v>11.16826949655943</v>
      </c>
      <c r="G617" s="19">
        <v>9.0673459431854173</v>
      </c>
    </row>
    <row r="618" spans="2:7" x14ac:dyDescent="0.4">
      <c r="B618" s="28">
        <v>615</v>
      </c>
      <c r="C618" s="26">
        <v>6.2497054580274256E-2</v>
      </c>
      <c r="D618" s="42">
        <v>6.2235695126086975E-2</v>
      </c>
      <c r="E618" s="19">
        <v>5.6894046325922584E-2</v>
      </c>
      <c r="F618" s="26">
        <v>12.473274970636123</v>
      </c>
      <c r="G618" s="19">
        <v>11.378809265184517</v>
      </c>
    </row>
    <row r="619" spans="2:7" x14ac:dyDescent="0.4">
      <c r="B619" s="28">
        <v>616</v>
      </c>
      <c r="C619" s="26">
        <v>4.4559048643754075E-2</v>
      </c>
      <c r="D619" s="42">
        <v>4.9556322017790755E-2</v>
      </c>
      <c r="E619" s="19">
        <v>5.1843936799100994E-2</v>
      </c>
      <c r="F619" s="26">
        <v>9.4115370661544837</v>
      </c>
      <c r="G619" s="19">
        <v>10.3687873598202</v>
      </c>
    </row>
    <row r="620" spans="2:7" x14ac:dyDescent="0.4">
      <c r="B620" s="28">
        <v>617</v>
      </c>
      <c r="C620" s="26">
        <v>5.2609448732570202E-2</v>
      </c>
      <c r="D620" s="42">
        <v>4.4208318268247802E-2</v>
      </c>
      <c r="E620" s="19">
        <v>6.5813781453695056E-2</v>
      </c>
      <c r="F620" s="26">
        <v>9.6817767000817998</v>
      </c>
      <c r="G620" s="19">
        <v>13.162756290739011</v>
      </c>
    </row>
    <row r="621" spans="2:7" x14ac:dyDescent="0.4">
      <c r="B621" s="28">
        <v>618</v>
      </c>
      <c r="C621" s="26">
        <v>2.7315421527796018E-2</v>
      </c>
      <c r="D621" s="42">
        <v>2.6918701512576432E-2</v>
      </c>
      <c r="E621" s="19">
        <v>4.6835183689481599E-2</v>
      </c>
      <c r="F621" s="26">
        <v>5.4234123040372451</v>
      </c>
      <c r="G621" s="19">
        <v>9.3670367378963206</v>
      </c>
    </row>
    <row r="622" spans="2:7" x14ac:dyDescent="0.4">
      <c r="B622" s="28">
        <v>619</v>
      </c>
      <c r="C622" s="26">
        <v>5.0796278757215187E-2</v>
      </c>
      <c r="D622" s="42">
        <v>4.470533991648034E-2</v>
      </c>
      <c r="E622" s="19">
        <v>3.8985379020636902E-2</v>
      </c>
      <c r="F622" s="26">
        <v>9.5501618673695532</v>
      </c>
      <c r="G622" s="19">
        <v>7.7970758041273802</v>
      </c>
    </row>
    <row r="623" spans="2:7" x14ac:dyDescent="0.4">
      <c r="B623" s="28">
        <v>620</v>
      </c>
      <c r="C623" s="26">
        <v>7.096643108027699E-2</v>
      </c>
      <c r="D623" s="42">
        <v>8.220763341259249E-2</v>
      </c>
      <c r="E623" s="19">
        <v>4.3706514680421908E-2</v>
      </c>
      <c r="F623" s="26">
        <v>15.317406449286947</v>
      </c>
      <c r="G623" s="19">
        <v>8.7413029360843808</v>
      </c>
    </row>
    <row r="624" spans="2:7" x14ac:dyDescent="0.4">
      <c r="B624" s="28">
        <v>621</v>
      </c>
      <c r="C624" s="26">
        <v>7.5296078773615133E-2</v>
      </c>
      <c r="D624" s="42">
        <v>7.0373780368779615E-2</v>
      </c>
      <c r="E624" s="19">
        <v>3.9995275413492862E-2</v>
      </c>
      <c r="F624" s="26">
        <v>14.566985914239474</v>
      </c>
      <c r="G624" s="19">
        <v>7.9990550826985727</v>
      </c>
    </row>
    <row r="625" spans="2:7" x14ac:dyDescent="0.4">
      <c r="B625" s="28">
        <v>622</v>
      </c>
      <c r="C625" s="26">
        <v>4.2100907443359883E-2</v>
      </c>
      <c r="D625" s="42">
        <v>4.4532661307503517E-2</v>
      </c>
      <c r="E625" s="19">
        <v>4.10445553779447E-2</v>
      </c>
      <c r="F625" s="26">
        <v>8.6633568750863397</v>
      </c>
      <c r="G625" s="19">
        <v>8.2089110755889401</v>
      </c>
    </row>
    <row r="626" spans="2:7" x14ac:dyDescent="0.4">
      <c r="B626" s="28">
        <v>623</v>
      </c>
      <c r="C626" s="26">
        <v>6.4816810326438504E-2</v>
      </c>
      <c r="D626" s="42">
        <v>6.0956431617925383E-2</v>
      </c>
      <c r="E626" s="19">
        <v>6.0301329767724683E-2</v>
      </c>
      <c r="F626" s="26">
        <v>12.57732419443639</v>
      </c>
      <c r="G626" s="19">
        <v>12.060265953544937</v>
      </c>
    </row>
    <row r="627" spans="2:7" x14ac:dyDescent="0.4">
      <c r="B627" s="28">
        <v>624</v>
      </c>
      <c r="C627" s="26">
        <v>4.6425965142749763E-2</v>
      </c>
      <c r="D627" s="42">
        <v>4.773760569199377E-2</v>
      </c>
      <c r="E627" s="19">
        <v>6.335087438735372E-2</v>
      </c>
      <c r="F627" s="26">
        <v>9.4163570834743524</v>
      </c>
      <c r="G627" s="19">
        <v>12.670174877470744</v>
      </c>
    </row>
    <row r="628" spans="2:7" x14ac:dyDescent="0.4">
      <c r="B628" s="28">
        <v>625</v>
      </c>
      <c r="C628" s="26">
        <v>4.1164346194705541E-2</v>
      </c>
      <c r="D628" s="42">
        <v>3.7936605084086694E-2</v>
      </c>
      <c r="E628" s="19">
        <v>5.6255409185869014E-2</v>
      </c>
      <c r="F628" s="26">
        <v>7.9100951278792238</v>
      </c>
      <c r="G628" s="19">
        <v>11.251081837173803</v>
      </c>
    </row>
    <row r="629" spans="2:7" x14ac:dyDescent="0.4">
      <c r="B629" s="28">
        <v>626</v>
      </c>
      <c r="C629" s="26">
        <v>5.6219143664928549E-2</v>
      </c>
      <c r="D629" s="42">
        <v>5.1798403510070576E-2</v>
      </c>
      <c r="E629" s="19">
        <v>5.5821881660350424E-2</v>
      </c>
      <c r="F629" s="26">
        <v>10.801754717499913</v>
      </c>
      <c r="G629" s="19">
        <v>11.164376332070084</v>
      </c>
    </row>
    <row r="630" spans="2:7" x14ac:dyDescent="0.4">
      <c r="B630" s="28">
        <v>627</v>
      </c>
      <c r="C630" s="26">
        <v>6.0233143645135656E-2</v>
      </c>
      <c r="D630" s="42">
        <v>6.2517003784863814E-2</v>
      </c>
      <c r="E630" s="19">
        <v>4.884137122096889E-2</v>
      </c>
      <c r="F630" s="26">
        <v>12.275014742999947</v>
      </c>
      <c r="G630" s="19">
        <v>9.768274244193778</v>
      </c>
    </row>
    <row r="631" spans="2:7" x14ac:dyDescent="0.4">
      <c r="B631" s="28">
        <v>628</v>
      </c>
      <c r="C631" s="26">
        <v>5.0410515871200781E-2</v>
      </c>
      <c r="D631" s="42">
        <v>5.2479043654832962E-2</v>
      </c>
      <c r="E631" s="19">
        <v>3.2551928630964344E-2</v>
      </c>
      <c r="F631" s="26">
        <v>10.288955952603374</v>
      </c>
      <c r="G631" s="19">
        <v>6.5103857261928688</v>
      </c>
    </row>
    <row r="632" spans="2:7" x14ac:dyDescent="0.4">
      <c r="B632" s="28">
        <v>629</v>
      </c>
      <c r="C632" s="26">
        <v>7.3997171599802847E-2</v>
      </c>
      <c r="D632" s="42">
        <v>6.4281223643939275E-2</v>
      </c>
      <c r="E632" s="19">
        <v>5.9365586580504358E-2</v>
      </c>
      <c r="F632" s="26">
        <v>13.827839524374212</v>
      </c>
      <c r="G632" s="19">
        <v>11.873117316100872</v>
      </c>
    </row>
    <row r="633" spans="2:7" x14ac:dyDescent="0.4">
      <c r="B633" s="28">
        <v>630</v>
      </c>
      <c r="C633" s="26">
        <v>5.6583864302062102E-2</v>
      </c>
      <c r="D633" s="42">
        <v>5.5823073672544493E-2</v>
      </c>
      <c r="E633" s="19">
        <v>6.5136264024017648E-2</v>
      </c>
      <c r="F633" s="26">
        <v>11.24069379746066</v>
      </c>
      <c r="G633" s="19">
        <v>13.027252804803529</v>
      </c>
    </row>
    <row r="634" spans="2:7" x14ac:dyDescent="0.4">
      <c r="B634" s="28">
        <v>631</v>
      </c>
      <c r="C634" s="26">
        <v>3.5189438894022512E-2</v>
      </c>
      <c r="D634" s="42">
        <v>2.8945505863488194E-2</v>
      </c>
      <c r="E634" s="19">
        <v>6.7439107366671608E-2</v>
      </c>
      <c r="F634" s="26">
        <v>6.4134944757510706</v>
      </c>
      <c r="G634" s="19">
        <v>13.487821473334321</v>
      </c>
    </row>
    <row r="635" spans="2:7" x14ac:dyDescent="0.4">
      <c r="B635" s="28">
        <v>632</v>
      </c>
      <c r="C635" s="26">
        <v>3.2279449914980232E-2</v>
      </c>
      <c r="D635" s="42">
        <v>3.3179751526403636E-2</v>
      </c>
      <c r="E635" s="19">
        <v>4.2045890889498491E-2</v>
      </c>
      <c r="F635" s="26">
        <v>6.5459201441383872</v>
      </c>
      <c r="G635" s="19">
        <v>8.4091781778996975</v>
      </c>
    </row>
    <row r="636" spans="2:7" x14ac:dyDescent="0.4">
      <c r="B636" s="28">
        <v>633</v>
      </c>
      <c r="C636" s="26">
        <v>3.5122449231811757E-2</v>
      </c>
      <c r="D636" s="42">
        <v>3.3374794552144392E-2</v>
      </c>
      <c r="E636" s="19">
        <v>4.8554503781347819E-2</v>
      </c>
      <c r="F636" s="26">
        <v>6.8497243783956154</v>
      </c>
      <c r="G636" s="19">
        <v>9.7109007562695631</v>
      </c>
    </row>
    <row r="637" spans="2:7" x14ac:dyDescent="0.4">
      <c r="B637" s="28">
        <v>634</v>
      </c>
      <c r="C637" s="26">
        <v>4.5793535987213058E-2</v>
      </c>
      <c r="D637" s="42">
        <v>4.979072165365668E-2</v>
      </c>
      <c r="E637" s="19">
        <v>4.4941915452107989E-2</v>
      </c>
      <c r="F637" s="26">
        <v>9.558425764086973</v>
      </c>
      <c r="G637" s="19">
        <v>8.988383090421598</v>
      </c>
    </row>
    <row r="638" spans="2:7" x14ac:dyDescent="0.4">
      <c r="B638" s="28">
        <v>635</v>
      </c>
      <c r="C638" s="26">
        <v>4.3174247195018049E-2</v>
      </c>
      <c r="D638" s="42">
        <v>4.6303238342318663E-2</v>
      </c>
      <c r="E638" s="19">
        <v>4.4410243606643911E-2</v>
      </c>
      <c r="F638" s="26">
        <v>8.9477485537336712</v>
      </c>
      <c r="G638" s="19">
        <v>8.8820487213287826</v>
      </c>
    </row>
    <row r="639" spans="2:7" x14ac:dyDescent="0.4">
      <c r="B639" s="28">
        <v>636</v>
      </c>
      <c r="C639" s="26">
        <v>5.7460143250392129E-2</v>
      </c>
      <c r="D639" s="42">
        <v>6.1866251998917224E-2</v>
      </c>
      <c r="E639" s="19">
        <v>4.5371089990154129E-2</v>
      </c>
      <c r="F639" s="26">
        <v>11.932639524930934</v>
      </c>
      <c r="G639" s="19">
        <v>9.0742179980308251</v>
      </c>
    </row>
    <row r="640" spans="2:7" x14ac:dyDescent="0.4">
      <c r="B640" s="28">
        <v>637</v>
      </c>
      <c r="C640" s="26">
        <v>5.662313184445826E-2</v>
      </c>
      <c r="D640" s="42">
        <v>5.8552383826719304E-2</v>
      </c>
      <c r="E640" s="19">
        <v>5.8138840548476463E-2</v>
      </c>
      <c r="F640" s="26">
        <v>11.517551567117756</v>
      </c>
      <c r="G640" s="19">
        <v>11.627768109695293</v>
      </c>
    </row>
    <row r="641" spans="2:7" x14ac:dyDescent="0.4">
      <c r="B641" s="28">
        <v>638</v>
      </c>
      <c r="C641" s="26">
        <v>5.0892859197879586E-2</v>
      </c>
      <c r="D641" s="42">
        <v>4.4161037982023803E-2</v>
      </c>
      <c r="E641" s="19">
        <v>6.2765801141348443E-2</v>
      </c>
      <c r="F641" s="26">
        <v>9.5053897179903402</v>
      </c>
      <c r="G641" s="19">
        <v>12.553160228269689</v>
      </c>
    </row>
    <row r="642" spans="2:7" x14ac:dyDescent="0.4">
      <c r="B642" s="28">
        <v>639</v>
      </c>
      <c r="C642" s="26">
        <v>5.5307272048038897E-2</v>
      </c>
      <c r="D642" s="42">
        <v>5.8804865570662085E-2</v>
      </c>
      <c r="E642" s="19">
        <v>4.7927558488955226E-2</v>
      </c>
      <c r="F642" s="26">
        <v>11.411213761870098</v>
      </c>
      <c r="G642" s="19">
        <v>9.5855116977910448</v>
      </c>
    </row>
    <row r="643" spans="2:7" x14ac:dyDescent="0.4">
      <c r="B643" s="28">
        <v>640</v>
      </c>
      <c r="C643" s="26">
        <v>3.6863385806065949E-2</v>
      </c>
      <c r="D643" s="42">
        <v>4.8478251592081315E-2</v>
      </c>
      <c r="E643" s="19">
        <v>4.9755661742900255E-2</v>
      </c>
      <c r="F643" s="26">
        <v>8.5341637398147263</v>
      </c>
      <c r="G643" s="19">
        <v>9.9511323485800514</v>
      </c>
    </row>
    <row r="644" spans="2:7" x14ac:dyDescent="0.4">
      <c r="B644" s="28">
        <v>641</v>
      </c>
      <c r="C644" s="26">
        <v>4.5154461333400064E-2</v>
      </c>
      <c r="D644" s="42">
        <v>5.0064398573327791E-2</v>
      </c>
      <c r="E644" s="19">
        <v>5.8982196260925573E-2</v>
      </c>
      <c r="F644" s="26">
        <v>9.5218859906727857</v>
      </c>
      <c r="G644" s="19">
        <v>11.796439252185115</v>
      </c>
    </row>
    <row r="645" spans="2:7" x14ac:dyDescent="0.4">
      <c r="B645" s="28">
        <v>642</v>
      </c>
      <c r="C645" s="26">
        <v>4.6196234991700919E-2</v>
      </c>
      <c r="D645" s="42">
        <v>5.0218245982819973E-2</v>
      </c>
      <c r="E645" s="19">
        <v>4.9810409300761131E-2</v>
      </c>
      <c r="F645" s="26">
        <v>9.6414480974520878</v>
      </c>
      <c r="G645" s="19">
        <v>9.9620818601522263</v>
      </c>
    </row>
    <row r="646" spans="2:7" x14ac:dyDescent="0.4">
      <c r="B646" s="28">
        <v>643</v>
      </c>
      <c r="C646" s="26">
        <v>6.1209129760048948E-2</v>
      </c>
      <c r="D646" s="42">
        <v>6.0591416470123685E-2</v>
      </c>
      <c r="E646" s="19">
        <v>5.3589862849111818E-2</v>
      </c>
      <c r="F646" s="26">
        <v>12.180054623017263</v>
      </c>
      <c r="G646" s="19">
        <v>10.717972569822363</v>
      </c>
    </row>
    <row r="647" spans="2:7" x14ac:dyDescent="0.4">
      <c r="B647" s="28">
        <v>644</v>
      </c>
      <c r="C647" s="26">
        <v>5.0572778098185937E-2</v>
      </c>
      <c r="D647" s="42">
        <v>4.941627034959379E-2</v>
      </c>
      <c r="E647" s="19">
        <v>4.3311314317167643E-2</v>
      </c>
      <c r="F647" s="26">
        <v>9.9989048447779716</v>
      </c>
      <c r="G647" s="19">
        <v>8.6622628634335292</v>
      </c>
    </row>
    <row r="648" spans="2:7" x14ac:dyDescent="0.4">
      <c r="B648" s="28">
        <v>645</v>
      </c>
      <c r="C648" s="26">
        <v>4.1230874456376784E-2</v>
      </c>
      <c r="D648" s="42">
        <v>3.781864482264001E-2</v>
      </c>
      <c r="E648" s="19">
        <v>4.6792415106497127E-2</v>
      </c>
      <c r="F648" s="26">
        <v>7.9049519279016796</v>
      </c>
      <c r="G648" s="19">
        <v>9.3584830212994259</v>
      </c>
    </row>
    <row r="649" spans="2:7" x14ac:dyDescent="0.4">
      <c r="B649" s="28">
        <v>646</v>
      </c>
      <c r="C649" s="26">
        <v>4.6720749795989822E-2</v>
      </c>
      <c r="D649" s="42">
        <v>5.0319077671972155E-2</v>
      </c>
      <c r="E649" s="19">
        <v>6.3030884945329754E-2</v>
      </c>
      <c r="F649" s="26">
        <v>9.7039827467961963</v>
      </c>
      <c r="G649" s="19">
        <v>12.606176989065951</v>
      </c>
    </row>
    <row r="650" spans="2:7" x14ac:dyDescent="0.4">
      <c r="B650" s="28">
        <v>647</v>
      </c>
      <c r="C650" s="26">
        <v>5.9570040752760775E-2</v>
      </c>
      <c r="D650" s="42">
        <v>6.6968225953526347E-2</v>
      </c>
      <c r="E650" s="19">
        <v>3.7785476781327744E-2</v>
      </c>
      <c r="F650" s="26">
        <v>12.653826670628712</v>
      </c>
      <c r="G650" s="19">
        <v>7.557095356265549</v>
      </c>
    </row>
    <row r="651" spans="2:7" x14ac:dyDescent="0.4">
      <c r="B651" s="28">
        <v>648</v>
      </c>
      <c r="C651" s="26">
        <v>5.2849038709555839E-2</v>
      </c>
      <c r="D651" s="42">
        <v>4.5331721531290226E-2</v>
      </c>
      <c r="E651" s="19">
        <v>5.1611356928091566E-2</v>
      </c>
      <c r="F651" s="26">
        <v>9.8180760240846077</v>
      </c>
      <c r="G651" s="19">
        <v>10.322271385618313</v>
      </c>
    </row>
    <row r="652" spans="2:7" x14ac:dyDescent="0.4">
      <c r="B652" s="28">
        <v>649</v>
      </c>
      <c r="C652" s="26">
        <v>3.9953197020489911E-2</v>
      </c>
      <c r="D652" s="42">
        <v>4.5832138422682828E-2</v>
      </c>
      <c r="E652" s="19">
        <v>3.9148580151218575E-2</v>
      </c>
      <c r="F652" s="26">
        <v>8.5785335443172741</v>
      </c>
      <c r="G652" s="19">
        <v>7.8297160302437145</v>
      </c>
    </row>
    <row r="653" spans="2:7" x14ac:dyDescent="0.4">
      <c r="B653" s="28">
        <v>650</v>
      </c>
      <c r="C653" s="26">
        <v>3.9736300864529298E-2</v>
      </c>
      <c r="D653" s="42">
        <v>3.7784891243316188E-2</v>
      </c>
      <c r="E653" s="19">
        <v>5.9613303404727577E-2</v>
      </c>
      <c r="F653" s="26">
        <v>7.7521192107845485</v>
      </c>
      <c r="G653" s="19">
        <v>11.922660680945516</v>
      </c>
    </row>
    <row r="654" spans="2:7" x14ac:dyDescent="0.4">
      <c r="B654" s="28">
        <v>651</v>
      </c>
      <c r="C654" s="26">
        <v>3.6327540102287455E-2</v>
      </c>
      <c r="D654" s="42">
        <v>3.6796226589415781E-2</v>
      </c>
      <c r="E654" s="19">
        <v>5.516267768831349E-2</v>
      </c>
      <c r="F654" s="26">
        <v>7.3123766691703231</v>
      </c>
      <c r="G654" s="19">
        <v>11.032535537662698</v>
      </c>
    </row>
    <row r="655" spans="2:7" x14ac:dyDescent="0.4">
      <c r="B655" s="28">
        <v>652</v>
      </c>
      <c r="C655" s="26">
        <v>6.6699574201096998E-2</v>
      </c>
      <c r="D655" s="42">
        <v>7.1903466773987887E-2</v>
      </c>
      <c r="E655" s="19">
        <v>4.3020998164624617E-2</v>
      </c>
      <c r="F655" s="26">
        <v>13.860304097508489</v>
      </c>
      <c r="G655" s="19">
        <v>8.6041996329249226</v>
      </c>
    </row>
    <row r="656" spans="2:7" x14ac:dyDescent="0.4">
      <c r="B656" s="28">
        <v>653</v>
      </c>
      <c r="C656" s="26">
        <v>4.8040135190597279E-2</v>
      </c>
      <c r="D656" s="42">
        <v>5.0012798410465194E-2</v>
      </c>
      <c r="E656" s="19">
        <v>6.2269972126423191E-2</v>
      </c>
      <c r="F656" s="26">
        <v>9.8052933601062477</v>
      </c>
      <c r="G656" s="19">
        <v>12.453994425284638</v>
      </c>
    </row>
    <row r="657" spans="2:7" x14ac:dyDescent="0.4">
      <c r="B657" s="28">
        <v>654</v>
      </c>
      <c r="C657" s="26">
        <v>5.6498951138143669E-2</v>
      </c>
      <c r="D657" s="42">
        <v>6.1739532190814003E-2</v>
      </c>
      <c r="E657" s="19">
        <v>5.1346289001544344E-2</v>
      </c>
      <c r="F657" s="26">
        <v>11.823848332895768</v>
      </c>
      <c r="G657" s="19">
        <v>10.269257800308869</v>
      </c>
    </row>
    <row r="658" spans="2:7" x14ac:dyDescent="0.4">
      <c r="B658" s="28">
        <v>655</v>
      </c>
      <c r="C658" s="26">
        <v>5.2130529674004542E-2</v>
      </c>
      <c r="D658" s="42">
        <v>5.3116295537118066E-2</v>
      </c>
      <c r="E658" s="19">
        <v>5.1935884421758734E-2</v>
      </c>
      <c r="F658" s="26">
        <v>10.524682521112261</v>
      </c>
      <c r="G658" s="19">
        <v>10.387176884351748</v>
      </c>
    </row>
    <row r="659" spans="2:7" x14ac:dyDescent="0.4">
      <c r="B659" s="28">
        <v>656</v>
      </c>
      <c r="C659" s="26">
        <v>5.3273180180877518E-2</v>
      </c>
      <c r="D659" s="42">
        <v>6.5669444462636437E-2</v>
      </c>
      <c r="E659" s="19">
        <v>4.3132027159454689E-2</v>
      </c>
      <c r="F659" s="26">
        <v>11.894262464351396</v>
      </c>
      <c r="G659" s="19">
        <v>8.6264054318909373</v>
      </c>
    </row>
    <row r="660" spans="2:7" x14ac:dyDescent="0.4">
      <c r="B660" s="28">
        <v>657</v>
      </c>
      <c r="C660" s="26">
        <v>6.9518463889194748E-2</v>
      </c>
      <c r="D660" s="42">
        <v>7.1112359156774108E-2</v>
      </c>
      <c r="E660" s="19">
        <v>5.5286011307472661E-2</v>
      </c>
      <c r="F660" s="26">
        <v>14.063082304596886</v>
      </c>
      <c r="G660" s="19">
        <v>11.057202261494533</v>
      </c>
    </row>
    <row r="661" spans="2:7" x14ac:dyDescent="0.4">
      <c r="B661" s="28">
        <v>658</v>
      </c>
      <c r="C661" s="26">
        <v>5.523277074898552E-2</v>
      </c>
      <c r="D661" s="42">
        <v>5.8828610969035154E-2</v>
      </c>
      <c r="E661" s="19">
        <v>5.3161884234756783E-2</v>
      </c>
      <c r="F661" s="26">
        <v>11.406138171802066</v>
      </c>
      <c r="G661" s="19">
        <v>10.632376846951356</v>
      </c>
    </row>
    <row r="662" spans="2:7" x14ac:dyDescent="0.4">
      <c r="B662" s="28">
        <v>659</v>
      </c>
      <c r="C662" s="26">
        <v>6.972692055491754E-2</v>
      </c>
      <c r="D662" s="42">
        <v>6.6066677483398312E-2</v>
      </c>
      <c r="E662" s="19">
        <v>5.9963824444199253E-2</v>
      </c>
      <c r="F662" s="26">
        <v>13.579359803831585</v>
      </c>
      <c r="G662" s="19">
        <v>11.992764888839851</v>
      </c>
    </row>
    <row r="663" spans="2:7" x14ac:dyDescent="0.4">
      <c r="B663" s="28">
        <v>660</v>
      </c>
      <c r="C663" s="26">
        <v>4.9473195378389095E-2</v>
      </c>
      <c r="D663" s="42">
        <v>4.8369982168717497E-2</v>
      </c>
      <c r="E663" s="19">
        <v>4.7700980746611228E-2</v>
      </c>
      <c r="F663" s="26">
        <v>9.7843177547106599</v>
      </c>
      <c r="G663" s="19">
        <v>9.5401961493222451</v>
      </c>
    </row>
    <row r="664" spans="2:7" x14ac:dyDescent="0.4">
      <c r="B664" s="28">
        <v>661</v>
      </c>
      <c r="C664" s="26">
        <v>7.1820359631451516E-2</v>
      </c>
      <c r="D664" s="42">
        <v>7.0717328080307798E-2</v>
      </c>
      <c r="E664" s="19">
        <v>5.451166490500229E-2</v>
      </c>
      <c r="F664" s="26">
        <v>14.253768771175931</v>
      </c>
      <c r="G664" s="19">
        <v>10.902332981000457</v>
      </c>
    </row>
    <row r="665" spans="2:7" x14ac:dyDescent="0.4">
      <c r="B665" s="28">
        <v>662</v>
      </c>
      <c r="C665" s="26">
        <v>3.4352438151512933E-2</v>
      </c>
      <c r="D665" s="42">
        <v>3.9467797416349253E-2</v>
      </c>
      <c r="E665" s="19">
        <v>4.9185766596123844E-2</v>
      </c>
      <c r="F665" s="26">
        <v>7.3820235567862191</v>
      </c>
      <c r="G665" s="19">
        <v>9.8371533192247682</v>
      </c>
    </row>
    <row r="666" spans="2:7" x14ac:dyDescent="0.4">
      <c r="B666" s="28">
        <v>663</v>
      </c>
      <c r="C666" s="26">
        <v>5.2245350619585351E-2</v>
      </c>
      <c r="D666" s="42">
        <v>5.6799438496032514E-2</v>
      </c>
      <c r="E666" s="19">
        <v>4.1911720745053241E-2</v>
      </c>
      <c r="F666" s="26">
        <v>10.904478911561787</v>
      </c>
      <c r="G666" s="19">
        <v>8.3823441490106489</v>
      </c>
    </row>
    <row r="667" spans="2:7" x14ac:dyDescent="0.4">
      <c r="B667" s="28">
        <v>664</v>
      </c>
      <c r="C667" s="26">
        <v>4.7060691334732993E-2</v>
      </c>
      <c r="D667" s="42">
        <v>4.5733572153495612E-2</v>
      </c>
      <c r="E667" s="19">
        <v>5.841942956269669E-2</v>
      </c>
      <c r="F667" s="26">
        <v>9.2794263488228594</v>
      </c>
      <c r="G667" s="19">
        <v>11.683885912539338</v>
      </c>
    </row>
    <row r="668" spans="2:7" x14ac:dyDescent="0.4">
      <c r="B668" s="28">
        <v>665</v>
      </c>
      <c r="C668" s="26">
        <v>4.6835941838959207E-2</v>
      </c>
      <c r="D668" s="42">
        <v>5.4916636735043434E-2</v>
      </c>
      <c r="E668" s="19">
        <v>4.9314432537474209E-2</v>
      </c>
      <c r="F668" s="26">
        <v>10.175257857400265</v>
      </c>
      <c r="G668" s="19">
        <v>9.8628865074948422</v>
      </c>
    </row>
    <row r="669" spans="2:7" x14ac:dyDescent="0.4">
      <c r="B669" s="28">
        <v>666</v>
      </c>
      <c r="C669" s="26">
        <v>4.9590551436569048E-2</v>
      </c>
      <c r="D669" s="42">
        <v>4.3373035128112858E-2</v>
      </c>
      <c r="E669" s="19">
        <v>3.0589816087776559E-2</v>
      </c>
      <c r="F669" s="26">
        <v>9.2963586564681897</v>
      </c>
      <c r="G669" s="19">
        <v>6.117963217555312</v>
      </c>
    </row>
    <row r="670" spans="2:7" x14ac:dyDescent="0.4">
      <c r="B670" s="28">
        <v>667</v>
      </c>
      <c r="C670" s="26">
        <v>4.6472871440063755E-2</v>
      </c>
      <c r="D670" s="42">
        <v>5.3299254957841984E-2</v>
      </c>
      <c r="E670" s="19">
        <v>4.8141992439736866E-2</v>
      </c>
      <c r="F670" s="26">
        <v>9.9772126397905723</v>
      </c>
      <c r="G670" s="19">
        <v>9.6283984879473739</v>
      </c>
    </row>
    <row r="671" spans="2:7" x14ac:dyDescent="0.4">
      <c r="B671" s="28">
        <v>668</v>
      </c>
      <c r="C671" s="26">
        <v>6.4695174163792196E-2</v>
      </c>
      <c r="D671" s="42">
        <v>6.4241919182436824E-2</v>
      </c>
      <c r="E671" s="19">
        <v>4.2096212230470303E-2</v>
      </c>
      <c r="F671" s="26">
        <v>12.893709334622901</v>
      </c>
      <c r="G671" s="19">
        <v>8.41924244609406</v>
      </c>
    </row>
    <row r="672" spans="2:7" x14ac:dyDescent="0.4">
      <c r="B672" s="28">
        <v>669</v>
      </c>
      <c r="C672" s="26">
        <v>4.2539947755759464E-2</v>
      </c>
      <c r="D672" s="42">
        <v>5.0672454499124622E-2</v>
      </c>
      <c r="E672" s="19">
        <v>6.4926845788102761E-2</v>
      </c>
      <c r="F672" s="26">
        <v>9.3212402254884097</v>
      </c>
      <c r="G672" s="19">
        <v>12.985369157620552</v>
      </c>
    </row>
    <row r="673" spans="2:7" x14ac:dyDescent="0.4">
      <c r="B673" s="28">
        <v>670</v>
      </c>
      <c r="C673" s="26">
        <v>4.4585213706564895E-2</v>
      </c>
      <c r="D673" s="42">
        <v>4.5267586714607275E-2</v>
      </c>
      <c r="E673" s="19">
        <v>6.3068171132615244E-2</v>
      </c>
      <c r="F673" s="26">
        <v>8.9852800421172176</v>
      </c>
      <c r="G673" s="19">
        <v>12.613634226523049</v>
      </c>
    </row>
    <row r="674" spans="2:7" x14ac:dyDescent="0.4">
      <c r="B674" s="28">
        <v>671</v>
      </c>
      <c r="C674" s="26">
        <v>4.9774484648787101E-2</v>
      </c>
      <c r="D674" s="42">
        <v>4.8554089531291166E-2</v>
      </c>
      <c r="E674" s="19">
        <v>4.9438144748010573E-2</v>
      </c>
      <c r="F674" s="26">
        <v>9.8328574180078263</v>
      </c>
      <c r="G674" s="19">
        <v>9.8876289496021155</v>
      </c>
    </row>
    <row r="675" spans="2:7" x14ac:dyDescent="0.4">
      <c r="B675" s="28">
        <v>672</v>
      </c>
      <c r="C675" s="26">
        <v>7.2895078634676452E-2</v>
      </c>
      <c r="D675" s="42">
        <v>6.6929440820774316E-2</v>
      </c>
      <c r="E675" s="19">
        <v>4.1720512506012053E-2</v>
      </c>
      <c r="F675" s="26">
        <v>13.982451945545076</v>
      </c>
      <c r="G675" s="19">
        <v>8.3441025012024106</v>
      </c>
    </row>
    <row r="676" spans="2:7" x14ac:dyDescent="0.4">
      <c r="B676" s="28">
        <v>673</v>
      </c>
      <c r="C676" s="26">
        <v>4.9996640311169009E-2</v>
      </c>
      <c r="D676" s="42">
        <v>4.7517677180542853E-2</v>
      </c>
      <c r="E676" s="19">
        <v>4.9268369561978977E-2</v>
      </c>
      <c r="F676" s="26">
        <v>9.7514317491711857</v>
      </c>
      <c r="G676" s="19">
        <v>9.853673912395795</v>
      </c>
    </row>
    <row r="677" spans="2:7" x14ac:dyDescent="0.4">
      <c r="B677" s="28">
        <v>674</v>
      </c>
      <c r="C677" s="26">
        <v>5.4416121966769017E-2</v>
      </c>
      <c r="D677" s="42">
        <v>5.2152045913024671E-2</v>
      </c>
      <c r="E677" s="19">
        <v>6.1260389274490124E-2</v>
      </c>
      <c r="F677" s="26">
        <v>10.65681678797937</v>
      </c>
      <c r="G677" s="19">
        <v>12.252077854898024</v>
      </c>
    </row>
    <row r="678" spans="2:7" x14ac:dyDescent="0.4">
      <c r="B678" s="28">
        <v>675</v>
      </c>
      <c r="C678" s="26">
        <v>3.8258181551377689E-2</v>
      </c>
      <c r="D678" s="42">
        <v>4.0819611227269133E-2</v>
      </c>
      <c r="E678" s="19">
        <v>5.8612503745049158E-2</v>
      </c>
      <c r="F678" s="26">
        <v>7.907779277864682</v>
      </c>
      <c r="G678" s="19">
        <v>11.722500749009832</v>
      </c>
    </row>
    <row r="679" spans="2:7" x14ac:dyDescent="0.4">
      <c r="B679" s="28">
        <v>676</v>
      </c>
      <c r="C679" s="26">
        <v>6.0658231666415562E-2</v>
      </c>
      <c r="D679" s="42">
        <v>6.2353216707975348E-2</v>
      </c>
      <c r="E679" s="19">
        <v>5.5452576091562032E-2</v>
      </c>
      <c r="F679" s="26">
        <v>12.301144837439091</v>
      </c>
      <c r="G679" s="19">
        <v>11.090515218312406</v>
      </c>
    </row>
    <row r="680" spans="2:7" x14ac:dyDescent="0.4">
      <c r="B680" s="28">
        <v>677</v>
      </c>
      <c r="C680" s="26">
        <v>4.3219289508096295E-2</v>
      </c>
      <c r="D680" s="42">
        <v>3.3977508383483276E-2</v>
      </c>
      <c r="E680" s="19">
        <v>5.813312328676451E-2</v>
      </c>
      <c r="F680" s="26">
        <v>7.7196797891579578</v>
      </c>
      <c r="G680" s="19">
        <v>11.626624657352902</v>
      </c>
    </row>
    <row r="681" spans="2:7" x14ac:dyDescent="0.4">
      <c r="B681" s="28">
        <v>678</v>
      </c>
      <c r="C681" s="26">
        <v>5.9725141929170826E-2</v>
      </c>
      <c r="D681" s="42">
        <v>5.6392892152670501E-2</v>
      </c>
      <c r="E681" s="19">
        <v>4.5126659718376171E-2</v>
      </c>
      <c r="F681" s="26">
        <v>11.611803408184134</v>
      </c>
      <c r="G681" s="19">
        <v>9.0253319436752335</v>
      </c>
    </row>
    <row r="682" spans="2:7" x14ac:dyDescent="0.4">
      <c r="B682" s="28">
        <v>679</v>
      </c>
      <c r="C682" s="26">
        <v>5.289181698332962E-2</v>
      </c>
      <c r="D682" s="42">
        <v>5.6857030402670358E-2</v>
      </c>
      <c r="E682" s="19">
        <v>4.5946735645257787E-2</v>
      </c>
      <c r="F682" s="26">
        <v>10.974884738599998</v>
      </c>
      <c r="G682" s="19">
        <v>9.1893471290515567</v>
      </c>
    </row>
    <row r="683" spans="2:7" x14ac:dyDescent="0.4">
      <c r="B683" s="28">
        <v>680</v>
      </c>
      <c r="C683" s="26">
        <v>4.8741568186316829E-2</v>
      </c>
      <c r="D683" s="42">
        <v>4.0170690557196742E-2</v>
      </c>
      <c r="E683" s="19">
        <v>4.5926864724609641E-2</v>
      </c>
      <c r="F683" s="26">
        <v>8.8912258743513561</v>
      </c>
      <c r="G683" s="19">
        <v>9.1853729449219284</v>
      </c>
    </row>
    <row r="684" spans="2:7" x14ac:dyDescent="0.4">
      <c r="B684" s="28">
        <v>681</v>
      </c>
      <c r="C684" s="26">
        <v>4.6051499329270849E-2</v>
      </c>
      <c r="D684" s="42">
        <v>4.7173036666340484E-2</v>
      </c>
      <c r="E684" s="19">
        <v>4.6515715677932459E-2</v>
      </c>
      <c r="F684" s="26">
        <v>9.3224535995611326</v>
      </c>
      <c r="G684" s="19">
        <v>9.3031431355864918</v>
      </c>
    </row>
    <row r="685" spans="2:7" x14ac:dyDescent="0.4">
      <c r="B685" s="28">
        <v>682</v>
      </c>
      <c r="C685" s="26">
        <v>5.2282253399564993E-2</v>
      </c>
      <c r="D685" s="42">
        <v>4.9895675150769037E-2</v>
      </c>
      <c r="E685" s="19">
        <v>6.8198222014149421E-2</v>
      </c>
      <c r="F685" s="26">
        <v>10.217792855033403</v>
      </c>
      <c r="G685" s="19">
        <v>13.639644402829884</v>
      </c>
    </row>
    <row r="686" spans="2:7" x14ac:dyDescent="0.4">
      <c r="B686" s="28">
        <v>683</v>
      </c>
      <c r="C686" s="26">
        <v>4.2831583758032025E-2</v>
      </c>
      <c r="D686" s="42">
        <v>3.0319637575248345E-2</v>
      </c>
      <c r="E686" s="19">
        <v>3.3928124099941052E-2</v>
      </c>
      <c r="F686" s="26">
        <v>7.3151221333280372</v>
      </c>
      <c r="G686" s="19">
        <v>6.7856248199882101</v>
      </c>
    </row>
    <row r="687" spans="2:7" x14ac:dyDescent="0.4">
      <c r="B687" s="28">
        <v>684</v>
      </c>
      <c r="C687" s="26">
        <v>5.9216302447474042E-2</v>
      </c>
      <c r="D687" s="42">
        <v>7.23174979667668E-2</v>
      </c>
      <c r="E687" s="19">
        <v>5.89527277191048E-2</v>
      </c>
      <c r="F687" s="26">
        <v>13.153380041424084</v>
      </c>
      <c r="G687" s="19">
        <v>11.79054554382096</v>
      </c>
    </row>
    <row r="688" spans="2:7" x14ac:dyDescent="0.4">
      <c r="B688" s="28">
        <v>685</v>
      </c>
      <c r="C688" s="26">
        <v>4.3901179330698772E-2</v>
      </c>
      <c r="D688" s="42">
        <v>4.7803949341546539E-2</v>
      </c>
      <c r="E688" s="19">
        <v>5.5311222350037013E-2</v>
      </c>
      <c r="F688" s="26">
        <v>9.1705128672245309</v>
      </c>
      <c r="G688" s="19">
        <v>11.062244470007403</v>
      </c>
    </row>
    <row r="689" spans="2:7" x14ac:dyDescent="0.4">
      <c r="B689" s="28">
        <v>686</v>
      </c>
      <c r="C689" s="26">
        <v>3.653639374317412E-2</v>
      </c>
      <c r="D689" s="42">
        <v>3.7221463629303925E-2</v>
      </c>
      <c r="E689" s="19">
        <v>5.8190714138434713E-2</v>
      </c>
      <c r="F689" s="26">
        <v>7.3757857372478046</v>
      </c>
      <c r="G689" s="19">
        <v>11.638142827686943</v>
      </c>
    </row>
    <row r="690" spans="2:7" x14ac:dyDescent="0.4">
      <c r="B690" s="28">
        <v>687</v>
      </c>
      <c r="C690" s="26">
        <v>6.1781880729080453E-2</v>
      </c>
      <c r="D690" s="42">
        <v>6.4764787291569051E-2</v>
      </c>
      <c r="E690" s="19">
        <v>5.1796201416357421E-2</v>
      </c>
      <c r="F690" s="26">
        <v>12.65466680206495</v>
      </c>
      <c r="G690" s="19">
        <v>10.359240283271484</v>
      </c>
    </row>
    <row r="691" spans="2:7" x14ac:dyDescent="0.4">
      <c r="B691" s="28">
        <v>688</v>
      </c>
      <c r="C691" s="26">
        <v>8.4367308891216714E-2</v>
      </c>
      <c r="D691" s="42">
        <v>7.5950099366628304E-2</v>
      </c>
      <c r="E691" s="19">
        <v>6.6858848258302309E-2</v>
      </c>
      <c r="F691" s="26">
        <v>16.031740825784503</v>
      </c>
      <c r="G691" s="19">
        <v>13.371769651660461</v>
      </c>
    </row>
    <row r="692" spans="2:7" x14ac:dyDescent="0.4">
      <c r="B692" s="28">
        <v>689</v>
      </c>
      <c r="C692" s="26">
        <v>4.9108263212011234E-2</v>
      </c>
      <c r="D692" s="42">
        <v>4.3224365247047133E-2</v>
      </c>
      <c r="E692" s="19">
        <v>4.5097227725152809E-2</v>
      </c>
      <c r="F692" s="26">
        <v>9.2332628459058377</v>
      </c>
      <c r="G692" s="19">
        <v>9.0194455450305622</v>
      </c>
    </row>
    <row r="693" spans="2:7" x14ac:dyDescent="0.4">
      <c r="B693" s="28">
        <v>690</v>
      </c>
      <c r="C693" s="26">
        <v>4.0069437327427362E-2</v>
      </c>
      <c r="D693" s="42">
        <v>4.5850699272639905E-2</v>
      </c>
      <c r="E693" s="19">
        <v>5.2911381799043103E-2</v>
      </c>
      <c r="F693" s="26">
        <v>8.5920136600067281</v>
      </c>
      <c r="G693" s="19">
        <v>10.58227635980862</v>
      </c>
    </row>
    <row r="694" spans="2:7" x14ac:dyDescent="0.4">
      <c r="B694" s="28">
        <v>691</v>
      </c>
      <c r="C694" s="26">
        <v>4.7532922728664419E-2</v>
      </c>
      <c r="D694" s="42">
        <v>5.1885652980736663E-2</v>
      </c>
      <c r="E694" s="19">
        <v>3.7616446811676002E-2</v>
      </c>
      <c r="F694" s="26">
        <v>9.9418575709401082</v>
      </c>
      <c r="G694" s="19">
        <v>7.5232893623352002</v>
      </c>
    </row>
    <row r="695" spans="2:7" x14ac:dyDescent="0.4">
      <c r="B695" s="28">
        <v>692</v>
      </c>
      <c r="C695" s="26">
        <v>3.6511895017861194E-2</v>
      </c>
      <c r="D695" s="42">
        <v>3.7980177862264146E-2</v>
      </c>
      <c r="E695" s="19">
        <v>4.9858816900991851E-2</v>
      </c>
      <c r="F695" s="26">
        <v>7.4492072880125342</v>
      </c>
      <c r="G695" s="19">
        <v>9.9717633801983698</v>
      </c>
    </row>
    <row r="696" spans="2:7" x14ac:dyDescent="0.4">
      <c r="B696" s="28">
        <v>693</v>
      </c>
      <c r="C696" s="26">
        <v>3.7370582177809239E-2</v>
      </c>
      <c r="D696" s="42">
        <v>4.5492131643694166E-2</v>
      </c>
      <c r="E696" s="19">
        <v>4.9275222272974456E-2</v>
      </c>
      <c r="F696" s="26">
        <v>8.2862713821503409</v>
      </c>
      <c r="G696" s="19">
        <v>9.855044454594891</v>
      </c>
    </row>
    <row r="697" spans="2:7" x14ac:dyDescent="0.4">
      <c r="B697" s="28">
        <v>694</v>
      </c>
      <c r="C697" s="26">
        <v>4.8520310405947981E-2</v>
      </c>
      <c r="D697" s="42">
        <v>4.3898582807824438E-2</v>
      </c>
      <c r="E697" s="19">
        <v>5.9019986953125207E-2</v>
      </c>
      <c r="F697" s="26">
        <v>9.2418893213772417</v>
      </c>
      <c r="G697" s="19">
        <v>11.803997390625041</v>
      </c>
    </row>
    <row r="698" spans="2:7" x14ac:dyDescent="0.4">
      <c r="B698" s="28">
        <v>695</v>
      </c>
      <c r="C698" s="26">
        <v>5.1198960898337163E-2</v>
      </c>
      <c r="D698" s="42">
        <v>5.0635716459204984E-2</v>
      </c>
      <c r="E698" s="19">
        <v>3.1177390015673351E-2</v>
      </c>
      <c r="F698" s="26">
        <v>10.183467735754213</v>
      </c>
      <c r="G698" s="19">
        <v>6.2354780031346699</v>
      </c>
    </row>
    <row r="699" spans="2:7" x14ac:dyDescent="0.4">
      <c r="B699" s="28">
        <v>696</v>
      </c>
      <c r="C699" s="26">
        <v>3.7047333500428083E-2</v>
      </c>
      <c r="D699" s="42">
        <v>4.6255823600336934E-2</v>
      </c>
      <c r="E699" s="19">
        <v>5.835097062816684E-2</v>
      </c>
      <c r="F699" s="26">
        <v>8.3303157100765013</v>
      </c>
      <c r="G699" s="19">
        <v>11.670194125633367</v>
      </c>
    </row>
    <row r="700" spans="2:7" x14ac:dyDescent="0.4">
      <c r="B700" s="28">
        <v>697</v>
      </c>
      <c r="C700" s="26">
        <v>6.0900164293223383E-2</v>
      </c>
      <c r="D700" s="42">
        <v>5.8523769576605038E-2</v>
      </c>
      <c r="E700" s="19">
        <v>6.0622246118322509E-2</v>
      </c>
      <c r="F700" s="26">
        <v>11.942393386982841</v>
      </c>
      <c r="G700" s="19">
        <v>12.124449223664502</v>
      </c>
    </row>
    <row r="701" spans="2:7" x14ac:dyDescent="0.4">
      <c r="B701" s="28">
        <v>698</v>
      </c>
      <c r="C701" s="26">
        <v>5.070533634139511E-2</v>
      </c>
      <c r="D701" s="42">
        <v>4.5809470750187861E-2</v>
      </c>
      <c r="E701" s="19">
        <v>5.1958692569247816E-2</v>
      </c>
      <c r="F701" s="26">
        <v>9.6514807091582959</v>
      </c>
      <c r="G701" s="19">
        <v>10.391738513849564</v>
      </c>
    </row>
    <row r="702" spans="2:7" x14ac:dyDescent="0.4">
      <c r="B702" s="28">
        <v>699</v>
      </c>
      <c r="C702" s="26">
        <v>4.616406570681069E-2</v>
      </c>
      <c r="D702" s="42">
        <v>4.8206958811100271E-2</v>
      </c>
      <c r="E702" s="19">
        <v>5.1990397166616457E-2</v>
      </c>
      <c r="F702" s="26">
        <v>9.4371024517910964</v>
      </c>
      <c r="G702" s="19">
        <v>10.398079433323291</v>
      </c>
    </row>
    <row r="703" spans="2:7" x14ac:dyDescent="0.4">
      <c r="B703" s="28">
        <v>700</v>
      </c>
      <c r="C703" s="26">
        <v>4.4212236047883373E-2</v>
      </c>
      <c r="D703" s="42">
        <v>4.7204418009780043E-2</v>
      </c>
      <c r="E703" s="19">
        <v>5.3009433255194027E-2</v>
      </c>
      <c r="F703" s="26">
        <v>9.1416654057663411</v>
      </c>
      <c r="G703" s="19">
        <v>10.601886651038805</v>
      </c>
    </row>
    <row r="704" spans="2:7" x14ac:dyDescent="0.4">
      <c r="B704" s="28">
        <v>701</v>
      </c>
      <c r="C704" s="26">
        <v>5.1662891110149774E-2</v>
      </c>
      <c r="D704" s="42">
        <v>5.5144183514197261E-2</v>
      </c>
      <c r="E704" s="19">
        <v>6.2754626147991183E-2</v>
      </c>
      <c r="F704" s="26">
        <v>10.680707462434704</v>
      </c>
      <c r="G704" s="19">
        <v>12.550925229598237</v>
      </c>
    </row>
    <row r="705" spans="2:7" x14ac:dyDescent="0.4">
      <c r="B705" s="28">
        <v>702</v>
      </c>
      <c r="C705" s="26">
        <v>5.3142567285817094E-2</v>
      </c>
      <c r="D705" s="42">
        <v>5.1089920493061713E-2</v>
      </c>
      <c r="E705" s="19">
        <v>4.3866729759608078E-2</v>
      </c>
      <c r="F705" s="26">
        <v>10.423248777887881</v>
      </c>
      <c r="G705" s="19">
        <v>8.7733459519216161</v>
      </c>
    </row>
    <row r="706" spans="2:7" x14ac:dyDescent="0.4">
      <c r="B706" s="28">
        <v>703</v>
      </c>
      <c r="C706" s="26">
        <v>4.8068379285085061E-2</v>
      </c>
      <c r="D706" s="42">
        <v>5.0964090524620642E-2</v>
      </c>
      <c r="E706" s="19">
        <v>3.8472428787258255E-2</v>
      </c>
      <c r="F706" s="26">
        <v>9.9032469809705717</v>
      </c>
      <c r="G706" s="19">
        <v>7.694485757451651</v>
      </c>
    </row>
    <row r="707" spans="2:7" x14ac:dyDescent="0.4">
      <c r="B707" s="28">
        <v>704</v>
      </c>
      <c r="C707" s="26">
        <v>6.1221906512172387E-2</v>
      </c>
      <c r="D707" s="42">
        <v>6.9807937987790919E-2</v>
      </c>
      <c r="E707" s="19">
        <v>6.7246249467203034E-2</v>
      </c>
      <c r="F707" s="26">
        <v>13.102984449996331</v>
      </c>
      <c r="G707" s="19">
        <v>13.449249893440607</v>
      </c>
    </row>
    <row r="708" spans="2:7" x14ac:dyDescent="0.4">
      <c r="B708" s="28">
        <v>705</v>
      </c>
      <c r="C708" s="26">
        <v>4.5694824262177434E-2</v>
      </c>
      <c r="D708" s="42">
        <v>5.5019694736306385E-2</v>
      </c>
      <c r="E708" s="19">
        <v>5.3094840743217304E-2</v>
      </c>
      <c r="F708" s="26">
        <v>10.071451899848382</v>
      </c>
      <c r="G708" s="19">
        <v>10.618968148643461</v>
      </c>
    </row>
    <row r="709" spans="2:7" x14ac:dyDescent="0.4">
      <c r="B709" s="28">
        <v>706</v>
      </c>
      <c r="C709" s="26">
        <v>4.3586175334934682E-2</v>
      </c>
      <c r="D709" s="42">
        <v>4.6408499284787928E-2</v>
      </c>
      <c r="E709" s="19">
        <v>5.3899546590995773E-2</v>
      </c>
      <c r="F709" s="26">
        <v>8.9994674619722606</v>
      </c>
      <c r="G709" s="19">
        <v>10.779909318199154</v>
      </c>
    </row>
    <row r="710" spans="2:7" x14ac:dyDescent="0.4">
      <c r="B710" s="28">
        <v>707</v>
      </c>
      <c r="C710" s="26">
        <v>4.1818920842194851E-2</v>
      </c>
      <c r="D710" s="42">
        <v>4.6943230036796402E-2</v>
      </c>
      <c r="E710" s="19">
        <v>4.223307799595475E-2</v>
      </c>
      <c r="F710" s="26">
        <v>8.8762150878991264</v>
      </c>
      <c r="G710" s="19">
        <v>8.4466155991909506</v>
      </c>
    </row>
    <row r="711" spans="2:7" x14ac:dyDescent="0.4">
      <c r="B711" s="28">
        <v>708</v>
      </c>
      <c r="C711" s="26">
        <v>4.8799307098260213E-2</v>
      </c>
      <c r="D711" s="42">
        <v>4.6426114501541625E-2</v>
      </c>
      <c r="E711" s="19">
        <v>5.7425338193652947E-2</v>
      </c>
      <c r="F711" s="26">
        <v>9.5225421599801834</v>
      </c>
      <c r="G711" s="19">
        <v>11.485067638730589</v>
      </c>
    </row>
    <row r="712" spans="2:7" x14ac:dyDescent="0.4">
      <c r="B712" s="28">
        <v>709</v>
      </c>
      <c r="C712" s="26">
        <v>4.6390636496820251E-2</v>
      </c>
      <c r="D712" s="42">
        <v>4.9587477133885255E-2</v>
      </c>
      <c r="E712" s="19">
        <v>2.9830651438862182E-2</v>
      </c>
      <c r="F712" s="26">
        <v>9.5978113630705515</v>
      </c>
      <c r="G712" s="19">
        <v>5.9661302877724367</v>
      </c>
    </row>
    <row r="713" spans="2:7" x14ac:dyDescent="0.4">
      <c r="B713" s="28">
        <v>710</v>
      </c>
      <c r="C713" s="26">
        <v>2.4937354287932111E-2</v>
      </c>
      <c r="D713" s="42">
        <v>2.5488887128891878E-2</v>
      </c>
      <c r="E713" s="19">
        <v>5.7824038201668967E-2</v>
      </c>
      <c r="F713" s="26">
        <v>5.0426241416823991</v>
      </c>
      <c r="G713" s="19">
        <v>11.564807640333793</v>
      </c>
    </row>
    <row r="714" spans="2:7" x14ac:dyDescent="0.4">
      <c r="B714" s="28">
        <v>711</v>
      </c>
      <c r="C714" s="26">
        <v>5.4438862853819395E-2</v>
      </c>
      <c r="D714" s="42">
        <v>5.3077661640152714E-2</v>
      </c>
      <c r="E714" s="19">
        <v>7.228922095391041E-2</v>
      </c>
      <c r="F714" s="26">
        <v>10.751652449397211</v>
      </c>
      <c r="G714" s="19">
        <v>14.457844190782081</v>
      </c>
    </row>
    <row r="715" spans="2:7" x14ac:dyDescent="0.4">
      <c r="B715" s="28">
        <v>712</v>
      </c>
      <c r="C715" s="26">
        <v>3.983942477833198E-2</v>
      </c>
      <c r="D715" s="42">
        <v>4.424764979696752E-2</v>
      </c>
      <c r="E715" s="19">
        <v>5.6008759778998773E-2</v>
      </c>
      <c r="F715" s="26">
        <v>8.4087074575299496</v>
      </c>
      <c r="G715" s="19">
        <v>11.201751955799754</v>
      </c>
    </row>
    <row r="716" spans="2:7" x14ac:dyDescent="0.4">
      <c r="B716" s="28">
        <v>713</v>
      </c>
      <c r="C716" s="26">
        <v>4.0644551232636279E-2</v>
      </c>
      <c r="D716" s="42">
        <v>4.3870151898570867E-2</v>
      </c>
      <c r="E716" s="19">
        <v>6.0026121152584683E-2</v>
      </c>
      <c r="F716" s="26">
        <v>8.4514703131207156</v>
      </c>
      <c r="G716" s="19">
        <v>12.005224230516937</v>
      </c>
    </row>
    <row r="717" spans="2:7" x14ac:dyDescent="0.4">
      <c r="B717" s="28">
        <v>714</v>
      </c>
      <c r="C717" s="26">
        <v>5.7125024166586165E-2</v>
      </c>
      <c r="D717" s="42">
        <v>5.3566128100309689E-2</v>
      </c>
      <c r="E717" s="19">
        <v>3.8828782063619956E-2</v>
      </c>
      <c r="F717" s="26">
        <v>11.069115226689586</v>
      </c>
      <c r="G717" s="19">
        <v>7.7657564127239915</v>
      </c>
    </row>
    <row r="718" spans="2:7" x14ac:dyDescent="0.4">
      <c r="B718" s="28">
        <v>715</v>
      </c>
      <c r="C718" s="26">
        <v>6.7550252532037419E-2</v>
      </c>
      <c r="D718" s="42">
        <v>6.3826281710002569E-2</v>
      </c>
      <c r="E718" s="19">
        <v>5.1056771558096029E-2</v>
      </c>
      <c r="F718" s="26">
        <v>13.137653424204</v>
      </c>
      <c r="G718" s="19">
        <v>10.211354311619205</v>
      </c>
    </row>
    <row r="719" spans="2:7" x14ac:dyDescent="0.4">
      <c r="B719" s="28">
        <v>716</v>
      </c>
      <c r="C719" s="26">
        <v>4.7959513596731305E-2</v>
      </c>
      <c r="D719" s="42">
        <v>5.8856514270721187E-2</v>
      </c>
      <c r="E719" s="19">
        <v>6.8989400708838328E-2</v>
      </c>
      <c r="F719" s="26">
        <v>10.681602786745248</v>
      </c>
      <c r="G719" s="19">
        <v>13.797880141767665</v>
      </c>
    </row>
    <row r="720" spans="2:7" x14ac:dyDescent="0.4">
      <c r="B720" s="28">
        <v>717</v>
      </c>
      <c r="C720" s="26">
        <v>5.2373134408468525E-2</v>
      </c>
      <c r="D720" s="42">
        <v>5.4230231604477271E-2</v>
      </c>
      <c r="E720" s="19">
        <v>5.0045588937334955E-2</v>
      </c>
      <c r="F720" s="26">
        <v>10.660336601294579</v>
      </c>
      <c r="G720" s="19">
        <v>10.009117787466991</v>
      </c>
    </row>
    <row r="721" spans="2:7" x14ac:dyDescent="0.4">
      <c r="B721" s="28">
        <v>718</v>
      </c>
      <c r="C721" s="26">
        <v>6.2810876485332415E-2</v>
      </c>
      <c r="D721" s="42">
        <v>6.0712185870944256E-2</v>
      </c>
      <c r="E721" s="19">
        <v>4.0372463808007297E-2</v>
      </c>
      <c r="F721" s="26">
        <v>12.352306235627667</v>
      </c>
      <c r="G721" s="19">
        <v>8.0744927616014586</v>
      </c>
    </row>
    <row r="722" spans="2:7" x14ac:dyDescent="0.4">
      <c r="B722" s="28">
        <v>719</v>
      </c>
      <c r="C722" s="26">
        <v>5.8097568713906436E-2</v>
      </c>
      <c r="D722" s="42">
        <v>5.6921694596437603E-2</v>
      </c>
      <c r="E722" s="19">
        <v>5.4295119479296078E-2</v>
      </c>
      <c r="F722" s="26">
        <v>11.501926331034404</v>
      </c>
      <c r="G722" s="19">
        <v>10.859023895859215</v>
      </c>
    </row>
    <row r="723" spans="2:7" x14ac:dyDescent="0.4">
      <c r="B723" s="28">
        <v>720</v>
      </c>
      <c r="C723" s="26">
        <v>5.3297740391358137E-2</v>
      </c>
      <c r="D723" s="42">
        <v>5.4576900423251612E-2</v>
      </c>
      <c r="E723" s="19">
        <v>5.8456163067493738E-2</v>
      </c>
      <c r="F723" s="26">
        <v>10.787464081460975</v>
      </c>
      <c r="G723" s="19">
        <v>11.691232613498748</v>
      </c>
    </row>
    <row r="724" spans="2:7" x14ac:dyDescent="0.4">
      <c r="B724" s="28">
        <v>721</v>
      </c>
      <c r="C724" s="26">
        <v>5.0046034880638093E-2</v>
      </c>
      <c r="D724" s="42">
        <v>4.6683630950156436E-2</v>
      </c>
      <c r="E724" s="19">
        <v>4.5534702913118209E-2</v>
      </c>
      <c r="F724" s="26">
        <v>9.6729665830794538</v>
      </c>
      <c r="G724" s="19">
        <v>9.1069405826236416</v>
      </c>
    </row>
    <row r="725" spans="2:7" x14ac:dyDescent="0.4">
      <c r="B725" s="28">
        <v>722</v>
      </c>
      <c r="C725" s="26">
        <v>5.3537951227339009E-2</v>
      </c>
      <c r="D725" s="42">
        <v>5.20601392923873E-2</v>
      </c>
      <c r="E725" s="19">
        <v>4.1200979833110413E-2</v>
      </c>
      <c r="F725" s="26">
        <v>10.559809051972632</v>
      </c>
      <c r="G725" s="19">
        <v>8.2401959666220819</v>
      </c>
    </row>
    <row r="726" spans="2:7" x14ac:dyDescent="0.4">
      <c r="B726" s="28">
        <v>723</v>
      </c>
      <c r="C726" s="26">
        <v>3.7533053189536363E-2</v>
      </c>
      <c r="D726" s="42">
        <v>3.2801445483167241E-2</v>
      </c>
      <c r="E726" s="19">
        <v>5.1895914446834557E-2</v>
      </c>
      <c r="F726" s="26">
        <v>7.0334498672703596</v>
      </c>
      <c r="G726" s="19">
        <v>10.379182889366911</v>
      </c>
    </row>
    <row r="727" spans="2:7" x14ac:dyDescent="0.4">
      <c r="B727" s="28">
        <v>724</v>
      </c>
      <c r="C727" s="26">
        <v>3.6597593032528616E-2</v>
      </c>
      <c r="D727" s="42">
        <v>3.5093553480917902E-2</v>
      </c>
      <c r="E727" s="19">
        <v>4.9995492917020809E-2</v>
      </c>
      <c r="F727" s="26">
        <v>7.1691146513446515</v>
      </c>
      <c r="G727" s="19">
        <v>9.9990985834041624</v>
      </c>
    </row>
    <row r="728" spans="2:7" x14ac:dyDescent="0.4">
      <c r="B728" s="28">
        <v>725</v>
      </c>
      <c r="C728" s="26">
        <v>5.7708943667972003E-2</v>
      </c>
      <c r="D728" s="42">
        <v>5.4088596871376966E-2</v>
      </c>
      <c r="E728" s="19">
        <v>5.507502108815087E-2</v>
      </c>
      <c r="F728" s="26">
        <v>11.179754053934897</v>
      </c>
      <c r="G728" s="19">
        <v>11.015004217630175</v>
      </c>
    </row>
    <row r="729" spans="2:7" x14ac:dyDescent="0.4">
      <c r="B729" s="28">
        <v>726</v>
      </c>
      <c r="C729" s="26">
        <v>4.4858768141086532E-2</v>
      </c>
      <c r="D729" s="42">
        <v>4.4126693792088868E-2</v>
      </c>
      <c r="E729" s="19">
        <v>6.4202197614785461E-2</v>
      </c>
      <c r="F729" s="26">
        <v>8.8985461933175394</v>
      </c>
      <c r="G729" s="19">
        <v>12.840439522957093</v>
      </c>
    </row>
    <row r="730" spans="2:7" x14ac:dyDescent="0.4">
      <c r="B730" s="28">
        <v>727</v>
      </c>
      <c r="C730" s="26">
        <v>2.9516754410683844E-2</v>
      </c>
      <c r="D730" s="42">
        <v>3.8467577393111393E-2</v>
      </c>
      <c r="E730" s="19">
        <v>4.9330041927669592E-2</v>
      </c>
      <c r="F730" s="26">
        <v>6.7984331803795239</v>
      </c>
      <c r="G730" s="19">
        <v>9.8660083855339185</v>
      </c>
    </row>
    <row r="731" spans="2:7" x14ac:dyDescent="0.4">
      <c r="B731" s="28">
        <v>728</v>
      </c>
      <c r="C731" s="26">
        <v>4.3134577148988405E-2</v>
      </c>
      <c r="D731" s="42">
        <v>3.8400490829393299E-2</v>
      </c>
      <c r="E731" s="19">
        <v>5.2153335075856747E-2</v>
      </c>
      <c r="F731" s="26">
        <v>8.1535067978381708</v>
      </c>
      <c r="G731" s="19">
        <v>10.43066701517135</v>
      </c>
    </row>
    <row r="732" spans="2:7" x14ac:dyDescent="0.4">
      <c r="B732" s="28">
        <v>729</v>
      </c>
      <c r="C732" s="26">
        <v>3.7888349002994384E-2</v>
      </c>
      <c r="D732" s="42">
        <v>3.7092118666072815E-2</v>
      </c>
      <c r="E732" s="19">
        <v>3.5108338071547743E-2</v>
      </c>
      <c r="F732" s="26">
        <v>7.4980467669067199</v>
      </c>
      <c r="G732" s="19">
        <v>7.0216676143095489</v>
      </c>
    </row>
    <row r="733" spans="2:7" x14ac:dyDescent="0.4">
      <c r="B733" s="28">
        <v>730</v>
      </c>
      <c r="C733" s="26">
        <v>4.6011074322201855E-2</v>
      </c>
      <c r="D733" s="42">
        <v>5.4066082502193476E-2</v>
      </c>
      <c r="E733" s="19">
        <v>5.4981687679694996E-2</v>
      </c>
      <c r="F733" s="26">
        <v>10.007715682439533</v>
      </c>
      <c r="G733" s="19">
        <v>10.996337535938999</v>
      </c>
    </row>
    <row r="734" spans="2:7" x14ac:dyDescent="0.4">
      <c r="B734" s="28">
        <v>731</v>
      </c>
      <c r="C734" s="26">
        <v>5.5749398648267987E-2</v>
      </c>
      <c r="D734" s="42">
        <v>4.4906941506051047E-2</v>
      </c>
      <c r="E734" s="19">
        <v>5.5973609309206453E-2</v>
      </c>
      <c r="F734" s="26">
        <v>10.065634015431904</v>
      </c>
      <c r="G734" s="19">
        <v>11.194721861841291</v>
      </c>
    </row>
    <row r="735" spans="2:7" x14ac:dyDescent="0.4">
      <c r="B735" s="28">
        <v>732</v>
      </c>
      <c r="C735" s="26">
        <v>5.9290787080620896E-2</v>
      </c>
      <c r="D735" s="42">
        <v>5.477603142939054E-2</v>
      </c>
      <c r="E735" s="19">
        <v>4.7340643665864157E-2</v>
      </c>
      <c r="F735" s="26">
        <v>11.406681851001142</v>
      </c>
      <c r="G735" s="19">
        <v>9.468128733172831</v>
      </c>
    </row>
    <row r="736" spans="2:7" x14ac:dyDescent="0.4">
      <c r="B736" s="28">
        <v>733</v>
      </c>
      <c r="C736" s="26">
        <v>5.5100092163803016E-2</v>
      </c>
      <c r="D736" s="42">
        <v>4.9289150066207509E-2</v>
      </c>
      <c r="E736" s="19">
        <v>4.730889353369052E-2</v>
      </c>
      <c r="F736" s="26">
        <v>10.438924223001052</v>
      </c>
      <c r="G736" s="19">
        <v>9.4617787067381034</v>
      </c>
    </row>
    <row r="737" spans="2:7" x14ac:dyDescent="0.4">
      <c r="B737" s="28">
        <v>734</v>
      </c>
      <c r="C737" s="26">
        <v>7.1123139536908103E-2</v>
      </c>
      <c r="D737" s="42">
        <v>5.6489542555237561E-2</v>
      </c>
      <c r="E737" s="19">
        <v>5.8689497054278818E-2</v>
      </c>
      <c r="F737" s="26">
        <v>12.761268209214567</v>
      </c>
      <c r="G737" s="19">
        <v>11.737899410855764</v>
      </c>
    </row>
    <row r="738" spans="2:7" x14ac:dyDescent="0.4">
      <c r="B738" s="28">
        <v>735</v>
      </c>
      <c r="C738" s="26">
        <v>6.4263580688923752E-2</v>
      </c>
      <c r="D738" s="42">
        <v>6.658176256917972E-2</v>
      </c>
      <c r="E738" s="19">
        <v>6.2450261695974896E-2</v>
      </c>
      <c r="F738" s="26">
        <v>13.084534325810347</v>
      </c>
      <c r="G738" s="19">
        <v>12.490052339194978</v>
      </c>
    </row>
    <row r="739" spans="2:7" x14ac:dyDescent="0.4">
      <c r="B739" s="28">
        <v>736</v>
      </c>
      <c r="C739" s="26">
        <v>4.693149355875853E-2</v>
      </c>
      <c r="D739" s="42">
        <v>4.9082978744877347E-2</v>
      </c>
      <c r="E739" s="19">
        <v>6.6527871909877898E-2</v>
      </c>
      <c r="F739" s="26">
        <v>9.601447230363588</v>
      </c>
      <c r="G739" s="19">
        <v>13.30557438197558</v>
      </c>
    </row>
    <row r="740" spans="2:7" x14ac:dyDescent="0.4">
      <c r="B740" s="28">
        <v>737</v>
      </c>
      <c r="C740" s="26">
        <v>3.7811596010629125E-2</v>
      </c>
      <c r="D740" s="42">
        <v>4.4934923887087752E-2</v>
      </c>
      <c r="E740" s="19">
        <v>6.072556248020948E-2</v>
      </c>
      <c r="F740" s="26">
        <v>8.2746519897716873</v>
      </c>
      <c r="G740" s="19">
        <v>12.145112496041897</v>
      </c>
    </row>
    <row r="741" spans="2:7" x14ac:dyDescent="0.4">
      <c r="B741" s="28">
        <v>738</v>
      </c>
      <c r="C741" s="26">
        <v>5.8464613304800885E-2</v>
      </c>
      <c r="D741" s="42">
        <v>5.3666527831427703E-2</v>
      </c>
      <c r="E741" s="19">
        <v>4.9845231615066397E-2</v>
      </c>
      <c r="F741" s="26">
        <v>11.213114113622858</v>
      </c>
      <c r="G741" s="19">
        <v>9.9690463230132789</v>
      </c>
    </row>
    <row r="742" spans="2:7" x14ac:dyDescent="0.4">
      <c r="B742" s="28">
        <v>739</v>
      </c>
      <c r="C742" s="26">
        <v>5.8722965626146498E-2</v>
      </c>
      <c r="D742" s="42">
        <v>5.3973572356410496E-2</v>
      </c>
      <c r="E742" s="19">
        <v>4.3895887264636085E-2</v>
      </c>
      <c r="F742" s="26">
        <v>11.2696537982557</v>
      </c>
      <c r="G742" s="19">
        <v>8.7791774529272164</v>
      </c>
    </row>
    <row r="743" spans="2:7" x14ac:dyDescent="0.4">
      <c r="B743" s="28">
        <v>740</v>
      </c>
      <c r="C743" s="26">
        <v>5.8371913194641911E-2</v>
      </c>
      <c r="D743" s="42">
        <v>5.2356178465979515E-2</v>
      </c>
      <c r="E743" s="19">
        <v>6.1439515832111075E-2</v>
      </c>
      <c r="F743" s="26">
        <v>11.072809166062143</v>
      </c>
      <c r="G743" s="19">
        <v>12.287903166422215</v>
      </c>
    </row>
    <row r="744" spans="2:7" x14ac:dyDescent="0.4">
      <c r="B744" s="28">
        <v>741</v>
      </c>
      <c r="C744" s="26">
        <v>5.015129385874853E-2</v>
      </c>
      <c r="D744" s="42">
        <v>4.8072195460473949E-2</v>
      </c>
      <c r="E744" s="19">
        <v>5.7755562334308182E-2</v>
      </c>
      <c r="F744" s="26">
        <v>9.8223489319222477</v>
      </c>
      <c r="G744" s="19">
        <v>11.551112466861637</v>
      </c>
    </row>
    <row r="745" spans="2:7" x14ac:dyDescent="0.4">
      <c r="B745" s="28">
        <v>742</v>
      </c>
      <c r="C745" s="26">
        <v>3.8151990429014737E-2</v>
      </c>
      <c r="D745" s="42">
        <v>3.7290910824101769E-2</v>
      </c>
      <c r="E745" s="19">
        <v>4.8738276116425901E-2</v>
      </c>
      <c r="F745" s="26">
        <v>7.544290125311651</v>
      </c>
      <c r="G745" s="19">
        <v>9.7476552232851805</v>
      </c>
    </row>
    <row r="746" spans="2:7" x14ac:dyDescent="0.4">
      <c r="B746" s="28">
        <v>743</v>
      </c>
      <c r="C746" s="26">
        <v>5.8699434320255095E-2</v>
      </c>
      <c r="D746" s="42">
        <v>5.7554460858285021E-2</v>
      </c>
      <c r="E746" s="19">
        <v>4.8449733627081056E-2</v>
      </c>
      <c r="F746" s="26">
        <v>11.625389517854011</v>
      </c>
      <c r="G746" s="19">
        <v>9.6899467254162115</v>
      </c>
    </row>
    <row r="747" spans="2:7" x14ac:dyDescent="0.4">
      <c r="B747" s="28">
        <v>744</v>
      </c>
      <c r="C747" s="26">
        <v>3.976543808063529E-2</v>
      </c>
      <c r="D747" s="42">
        <v>3.6937526780662158E-2</v>
      </c>
      <c r="E747" s="19">
        <v>3.9768192504727934E-2</v>
      </c>
      <c r="F747" s="26">
        <v>7.6702964861297449</v>
      </c>
      <c r="G747" s="19">
        <v>7.953638500945587</v>
      </c>
    </row>
    <row r="748" spans="2:7" x14ac:dyDescent="0.4">
      <c r="B748" s="28">
        <v>745</v>
      </c>
      <c r="C748" s="26">
        <v>5.6696050469719574E-2</v>
      </c>
      <c r="D748" s="42">
        <v>5.393181499197864E-2</v>
      </c>
      <c r="E748" s="19">
        <v>4.8847193308006784E-2</v>
      </c>
      <c r="F748" s="26">
        <v>11.062786546169821</v>
      </c>
      <c r="G748" s="19">
        <v>9.769438661601356</v>
      </c>
    </row>
    <row r="749" spans="2:7" x14ac:dyDescent="0.4">
      <c r="B749" s="28">
        <v>746</v>
      </c>
      <c r="C749" s="26">
        <v>5.1572356807564043E-2</v>
      </c>
      <c r="D749" s="42">
        <v>5.6256008130657578E-2</v>
      </c>
      <c r="E749" s="19">
        <v>1.9818789970021806E-2</v>
      </c>
      <c r="F749" s="26">
        <v>10.782836493822163</v>
      </c>
      <c r="G749" s="19">
        <v>3.9637579940043612</v>
      </c>
    </row>
    <row r="750" spans="2:7" x14ac:dyDescent="0.4">
      <c r="B750" s="28">
        <v>747</v>
      </c>
      <c r="C750" s="26">
        <v>4.6514797399849948E-2</v>
      </c>
      <c r="D750" s="42">
        <v>4.4465226218942985E-2</v>
      </c>
      <c r="E750" s="19">
        <v>5.4390568320155888E-2</v>
      </c>
      <c r="F750" s="26">
        <v>9.0980023618792938</v>
      </c>
      <c r="G750" s="19">
        <v>10.878113664031178</v>
      </c>
    </row>
    <row r="751" spans="2:7" x14ac:dyDescent="0.4">
      <c r="B751" s="28">
        <v>748</v>
      </c>
      <c r="C751" s="26">
        <v>5.1446357377703811E-2</v>
      </c>
      <c r="D751" s="42">
        <v>5.0445132933153586E-2</v>
      </c>
      <c r="E751" s="19">
        <v>3.1390665685992192E-2</v>
      </c>
      <c r="F751" s="26">
        <v>10.189149031085741</v>
      </c>
      <c r="G751" s="19">
        <v>6.2781331371984379</v>
      </c>
    </row>
    <row r="752" spans="2:7" x14ac:dyDescent="0.4">
      <c r="B752" s="28">
        <v>749</v>
      </c>
      <c r="C752" s="26">
        <v>5.4803173383170242E-2</v>
      </c>
      <c r="D752" s="42">
        <v>5.1149783304463681E-2</v>
      </c>
      <c r="E752" s="19">
        <v>4.008063873139546E-2</v>
      </c>
      <c r="F752" s="26">
        <v>10.595295668763391</v>
      </c>
      <c r="G752" s="19">
        <v>8.0161277462790927</v>
      </c>
    </row>
    <row r="753" spans="2:7" x14ac:dyDescent="0.4">
      <c r="B753" s="28">
        <v>750</v>
      </c>
      <c r="C753" s="26">
        <v>2.2515696823792026E-2</v>
      </c>
      <c r="D753" s="42">
        <v>3.1027462777167929E-2</v>
      </c>
      <c r="E753" s="19">
        <v>4.1311911571178347E-2</v>
      </c>
      <c r="F753" s="26">
        <v>5.3543159600959953</v>
      </c>
      <c r="G753" s="19">
        <v>8.2623823142356692</v>
      </c>
    </row>
    <row r="754" spans="2:7" x14ac:dyDescent="0.4">
      <c r="B754" s="28">
        <v>751</v>
      </c>
      <c r="C754" s="26">
        <v>4.2287068763886881E-2</v>
      </c>
      <c r="D754" s="42">
        <v>4.0354553629440112E-2</v>
      </c>
      <c r="E754" s="19">
        <v>4.9353060634397809E-2</v>
      </c>
      <c r="F754" s="26">
        <v>8.2641622393327001</v>
      </c>
      <c r="G754" s="19">
        <v>9.8706121268795624</v>
      </c>
    </row>
    <row r="755" spans="2:7" x14ac:dyDescent="0.4">
      <c r="B755" s="28">
        <v>752</v>
      </c>
      <c r="C755" s="26">
        <v>4.8711728239561963E-2</v>
      </c>
      <c r="D755" s="42">
        <v>5.2623567798875032E-2</v>
      </c>
      <c r="E755" s="19">
        <v>3.8336346049218907E-2</v>
      </c>
      <c r="F755" s="26">
        <v>10.1335296038437</v>
      </c>
      <c r="G755" s="19">
        <v>7.6672692098437816</v>
      </c>
    </row>
    <row r="756" spans="2:7" x14ac:dyDescent="0.4">
      <c r="B756" s="28">
        <v>753</v>
      </c>
      <c r="C756" s="26">
        <v>6.0024577057760667E-2</v>
      </c>
      <c r="D756" s="42">
        <v>6.4010154450394707E-2</v>
      </c>
      <c r="E756" s="19">
        <v>6.8689136799539113E-2</v>
      </c>
      <c r="F756" s="26">
        <v>12.403473150815538</v>
      </c>
      <c r="G756" s="19">
        <v>13.737827359907822</v>
      </c>
    </row>
    <row r="757" spans="2:7" x14ac:dyDescent="0.4">
      <c r="B757" s="28">
        <v>754</v>
      </c>
      <c r="C757" s="26">
        <v>6.4989836717242899E-2</v>
      </c>
      <c r="D757" s="42">
        <v>5.8444312420393621E-2</v>
      </c>
      <c r="E757" s="19">
        <v>3.8188304028655987E-2</v>
      </c>
      <c r="F757" s="26">
        <v>12.343414913763652</v>
      </c>
      <c r="G757" s="19">
        <v>7.6376608057311977</v>
      </c>
    </row>
    <row r="758" spans="2:7" x14ac:dyDescent="0.4">
      <c r="B758" s="28">
        <v>755</v>
      </c>
      <c r="C758" s="26">
        <v>5.4581860403482348E-2</v>
      </c>
      <c r="D758" s="42">
        <v>5.6113212010642871E-2</v>
      </c>
      <c r="E758" s="19">
        <v>2.6796342601285814E-2</v>
      </c>
      <c r="F758" s="26">
        <v>11.069507241412522</v>
      </c>
      <c r="G758" s="19">
        <v>5.3592685202571628</v>
      </c>
    </row>
    <row r="759" spans="2:7" x14ac:dyDescent="0.4">
      <c r="B759" s="28">
        <v>756</v>
      </c>
      <c r="C759" s="26">
        <v>6.2435196815381358E-2</v>
      </c>
      <c r="D759" s="42">
        <v>5.9958212578340761E-2</v>
      </c>
      <c r="E759" s="19">
        <v>5.4485210235517889E-2</v>
      </c>
      <c r="F759" s="26">
        <v>12.239340939372212</v>
      </c>
      <c r="G759" s="19">
        <v>10.897042047103579</v>
      </c>
    </row>
    <row r="760" spans="2:7" x14ac:dyDescent="0.4">
      <c r="B760" s="28">
        <v>757</v>
      </c>
      <c r="C760" s="26">
        <v>5.6805114980710392E-2</v>
      </c>
      <c r="D760" s="42">
        <v>5.7740822050550956E-2</v>
      </c>
      <c r="E760" s="19">
        <v>6.5976425640762282E-2</v>
      </c>
      <c r="F760" s="26">
        <v>11.454593703126136</v>
      </c>
      <c r="G760" s="19">
        <v>13.195285128152456</v>
      </c>
    </row>
    <row r="761" spans="2:7" x14ac:dyDescent="0.4">
      <c r="B761" s="28">
        <v>758</v>
      </c>
      <c r="C761" s="26">
        <v>5.2211815818494864E-2</v>
      </c>
      <c r="D761" s="42">
        <v>4.4432958933913955E-2</v>
      </c>
      <c r="E761" s="19">
        <v>4.5243063653389891E-2</v>
      </c>
      <c r="F761" s="26">
        <v>9.6644774752408829</v>
      </c>
      <c r="G761" s="19">
        <v>9.0486127306779789</v>
      </c>
    </row>
    <row r="762" spans="2:7" x14ac:dyDescent="0.4">
      <c r="B762" s="28">
        <v>759</v>
      </c>
      <c r="C762" s="26">
        <v>6.0156001104962623E-2</v>
      </c>
      <c r="D762" s="42">
        <v>5.2569122548581336E-2</v>
      </c>
      <c r="E762" s="19">
        <v>4.9144551900525919E-2</v>
      </c>
      <c r="F762" s="26">
        <v>11.272512365354395</v>
      </c>
      <c r="G762" s="19">
        <v>9.8289103801051834</v>
      </c>
    </row>
    <row r="763" spans="2:7" x14ac:dyDescent="0.4">
      <c r="B763" s="28">
        <v>760</v>
      </c>
      <c r="C763" s="26">
        <v>5.2114270397913096E-2</v>
      </c>
      <c r="D763" s="42">
        <v>5.8205567936724781E-2</v>
      </c>
      <c r="E763" s="19">
        <v>3.5685825574590671E-2</v>
      </c>
      <c r="F763" s="26">
        <v>11.031983833463787</v>
      </c>
      <c r="G763" s="19">
        <v>7.1371651149181341</v>
      </c>
    </row>
    <row r="764" spans="2:7" x14ac:dyDescent="0.4">
      <c r="B764" s="28">
        <v>761</v>
      </c>
      <c r="C764" s="26">
        <v>4.0472096679766027E-2</v>
      </c>
      <c r="D764" s="42">
        <v>4.5902658956397398E-2</v>
      </c>
      <c r="E764" s="19">
        <v>5.48160525184253E-2</v>
      </c>
      <c r="F764" s="26">
        <v>8.6374755636163414</v>
      </c>
      <c r="G764" s="19">
        <v>10.96321050368506</v>
      </c>
    </row>
    <row r="765" spans="2:7" x14ac:dyDescent="0.4">
      <c r="B765" s="28">
        <v>762</v>
      </c>
      <c r="C765" s="26">
        <v>6.1048683796635389E-2</v>
      </c>
      <c r="D765" s="42">
        <v>5.9899381643192896E-2</v>
      </c>
      <c r="E765" s="19">
        <v>4.6694220827435261E-2</v>
      </c>
      <c r="F765" s="26">
        <v>12.094806543982827</v>
      </c>
      <c r="G765" s="19">
        <v>9.3388441654870515</v>
      </c>
    </row>
    <row r="766" spans="2:7" x14ac:dyDescent="0.4">
      <c r="B766" s="28">
        <v>763</v>
      </c>
      <c r="C766" s="26">
        <v>5.0905788852651346E-2</v>
      </c>
      <c r="D766" s="42">
        <v>5.7124364823481148E-2</v>
      </c>
      <c r="E766" s="19">
        <v>5.8343880333369069E-2</v>
      </c>
      <c r="F766" s="26">
        <v>10.803015367613249</v>
      </c>
      <c r="G766" s="19">
        <v>11.668776066673814</v>
      </c>
    </row>
    <row r="767" spans="2:7" x14ac:dyDescent="0.4">
      <c r="B767" s="28">
        <v>764</v>
      </c>
      <c r="C767" s="26">
        <v>4.6888773712712259E-2</v>
      </c>
      <c r="D767" s="42">
        <v>4.5363948362048157E-2</v>
      </c>
      <c r="E767" s="19">
        <v>4.9549394394160319E-2</v>
      </c>
      <c r="F767" s="26">
        <v>9.225272207476042</v>
      </c>
      <c r="G767" s="19">
        <v>9.909878878832064</v>
      </c>
    </row>
    <row r="768" spans="2:7" x14ac:dyDescent="0.4">
      <c r="B768" s="28">
        <v>765</v>
      </c>
      <c r="C768" s="26">
        <v>5.1376480727799864E-2</v>
      </c>
      <c r="D768" s="42">
        <v>5.620919056083875E-2</v>
      </c>
      <c r="E768" s="19">
        <v>3.7189885149415874E-2</v>
      </c>
      <c r="F768" s="26">
        <v>10.758567128863861</v>
      </c>
      <c r="G768" s="19">
        <v>7.4379770298831751</v>
      </c>
    </row>
    <row r="769" spans="2:7" x14ac:dyDescent="0.4">
      <c r="B769" s="28">
        <v>766</v>
      </c>
      <c r="C769" s="26">
        <v>5.1141012153613732E-2</v>
      </c>
      <c r="D769" s="42">
        <v>4.6581619721291836E-2</v>
      </c>
      <c r="E769" s="19">
        <v>4.8591141013707026E-2</v>
      </c>
      <c r="F769" s="26">
        <v>9.772263187490557</v>
      </c>
      <c r="G769" s="19">
        <v>9.7182282027414058</v>
      </c>
    </row>
    <row r="770" spans="2:7" x14ac:dyDescent="0.4">
      <c r="B770" s="28">
        <v>767</v>
      </c>
      <c r="C770" s="26">
        <v>4.9352758529749241E-2</v>
      </c>
      <c r="D770" s="42">
        <v>5.1115730647673149E-2</v>
      </c>
      <c r="E770" s="19">
        <v>3.9926034925328632E-2</v>
      </c>
      <c r="F770" s="26">
        <v>10.046848917742238</v>
      </c>
      <c r="G770" s="19">
        <v>7.9852069850657266</v>
      </c>
    </row>
    <row r="771" spans="2:7" x14ac:dyDescent="0.4">
      <c r="B771" s="28">
        <v>768</v>
      </c>
      <c r="C771" s="26">
        <v>3.9429949709392551E-2</v>
      </c>
      <c r="D771" s="42">
        <v>2.9569307845435808E-2</v>
      </c>
      <c r="E771" s="19">
        <v>5.6514260610373755E-2</v>
      </c>
      <c r="F771" s="26">
        <v>6.899925755482835</v>
      </c>
      <c r="G771" s="19">
        <v>11.302852122074752</v>
      </c>
    </row>
    <row r="772" spans="2:7" x14ac:dyDescent="0.4">
      <c r="B772" s="28">
        <v>769</v>
      </c>
      <c r="C772" s="26">
        <v>4.1125634526535809E-2</v>
      </c>
      <c r="D772" s="42">
        <v>5.0401951926401553E-2</v>
      </c>
      <c r="E772" s="19">
        <v>4.5484014273251286E-2</v>
      </c>
      <c r="F772" s="26">
        <v>9.1527586452937371</v>
      </c>
      <c r="G772" s="19">
        <v>9.0968028546502566</v>
      </c>
    </row>
    <row r="773" spans="2:7" x14ac:dyDescent="0.4">
      <c r="B773" s="28">
        <v>770</v>
      </c>
      <c r="C773" s="26">
        <v>4.1628100117529779E-2</v>
      </c>
      <c r="D773" s="42">
        <v>4.5070138805657571E-2</v>
      </c>
      <c r="E773" s="19">
        <v>5.7406311604687413E-2</v>
      </c>
      <c r="F773" s="26">
        <v>8.6698238923187354</v>
      </c>
      <c r="G773" s="19">
        <v>11.481262320937482</v>
      </c>
    </row>
    <row r="774" spans="2:7" x14ac:dyDescent="0.4">
      <c r="B774" s="28">
        <v>771</v>
      </c>
      <c r="C774" s="26">
        <v>5.1428765780128755E-2</v>
      </c>
      <c r="D774" s="42">
        <v>5.4835636047113646E-2</v>
      </c>
      <c r="E774" s="19">
        <v>5.8917590624173573E-2</v>
      </c>
      <c r="F774" s="26">
        <v>10.62644018272424</v>
      </c>
      <c r="G774" s="19">
        <v>11.783518124834714</v>
      </c>
    </row>
    <row r="775" spans="2:7" x14ac:dyDescent="0.4">
      <c r="B775" s="28">
        <v>772</v>
      </c>
      <c r="C775" s="26">
        <v>5.8806531898915285E-2</v>
      </c>
      <c r="D775" s="42">
        <v>5.8734955374278676E-2</v>
      </c>
      <c r="E775" s="19">
        <v>3.8141455167046069E-2</v>
      </c>
      <c r="F775" s="26">
        <v>11.754148727319397</v>
      </c>
      <c r="G775" s="19">
        <v>7.628291033409214</v>
      </c>
    </row>
    <row r="776" spans="2:7" x14ac:dyDescent="0.4">
      <c r="B776" s="28">
        <v>773</v>
      </c>
      <c r="C776" s="26">
        <v>5.4323332799341373E-2</v>
      </c>
      <c r="D776" s="42">
        <v>5.5080087937150794E-2</v>
      </c>
      <c r="E776" s="19">
        <v>5.1835703242334934E-2</v>
      </c>
      <c r="F776" s="26">
        <v>10.940342073649216</v>
      </c>
      <c r="G776" s="19">
        <v>10.367140648466986</v>
      </c>
    </row>
    <row r="777" spans="2:7" x14ac:dyDescent="0.4">
      <c r="B777" s="28">
        <v>774</v>
      </c>
      <c r="C777" s="26">
        <v>3.3163539345437199E-2</v>
      </c>
      <c r="D777" s="42">
        <v>3.8306183422422049E-2</v>
      </c>
      <c r="E777" s="19">
        <v>4.9374357116566195E-2</v>
      </c>
      <c r="F777" s="26">
        <v>7.1469722767859256</v>
      </c>
      <c r="G777" s="19">
        <v>9.8748714233132393</v>
      </c>
    </row>
    <row r="778" spans="2:7" x14ac:dyDescent="0.4">
      <c r="B778" s="28">
        <v>775</v>
      </c>
      <c r="C778" s="26">
        <v>3.553193792622595E-2</v>
      </c>
      <c r="D778" s="42">
        <v>4.7207549583748912E-2</v>
      </c>
      <c r="E778" s="19">
        <v>4.2158496866256431E-2</v>
      </c>
      <c r="F778" s="26">
        <v>8.2739487509974854</v>
      </c>
      <c r="G778" s="19">
        <v>8.4316993732512859</v>
      </c>
    </row>
    <row r="779" spans="2:7" x14ac:dyDescent="0.4">
      <c r="B779" s="28">
        <v>776</v>
      </c>
      <c r="C779" s="26">
        <v>4.0577845820454234E-2</v>
      </c>
      <c r="D779" s="42">
        <v>4.0098900370977943E-2</v>
      </c>
      <c r="E779" s="19">
        <v>5.6774904597681003E-2</v>
      </c>
      <c r="F779" s="26">
        <v>8.0676746191432187</v>
      </c>
      <c r="G779" s="19">
        <v>11.354980919536201</v>
      </c>
    </row>
    <row r="780" spans="2:7" x14ac:dyDescent="0.4">
      <c r="B780" s="28">
        <v>777</v>
      </c>
      <c r="C780" s="26">
        <v>2.0237174797544732E-2</v>
      </c>
      <c r="D780" s="42">
        <v>2.6610773863850301E-2</v>
      </c>
      <c r="E780" s="19">
        <v>5.3157609323211494E-2</v>
      </c>
      <c r="F780" s="26">
        <v>4.6847948661395034</v>
      </c>
      <c r="G780" s="19">
        <v>10.631521864642298</v>
      </c>
    </row>
    <row r="781" spans="2:7" x14ac:dyDescent="0.4">
      <c r="B781" s="28">
        <v>778</v>
      </c>
      <c r="C781" s="26">
        <v>6.6488303511943986E-2</v>
      </c>
      <c r="D781" s="42">
        <v>6.597925309643933E-2</v>
      </c>
      <c r="E781" s="19">
        <v>5.2870306245731302E-2</v>
      </c>
      <c r="F781" s="26">
        <v>13.246755660838332</v>
      </c>
      <c r="G781" s="19">
        <v>10.574061249146261</v>
      </c>
    </row>
    <row r="782" spans="2:7" x14ac:dyDescent="0.4">
      <c r="B782" s="28">
        <v>779</v>
      </c>
      <c r="C782" s="26">
        <v>6.1270825607509079E-2</v>
      </c>
      <c r="D782" s="42">
        <v>5.8184310670194479E-2</v>
      </c>
      <c r="E782" s="19">
        <v>4.6418495605862864E-2</v>
      </c>
      <c r="F782" s="26">
        <v>11.945513627770357</v>
      </c>
      <c r="G782" s="19">
        <v>9.2836991211725728</v>
      </c>
    </row>
    <row r="783" spans="2:7" x14ac:dyDescent="0.4">
      <c r="B783" s="28">
        <v>780</v>
      </c>
      <c r="C783" s="26">
        <v>4.2463082226834335E-2</v>
      </c>
      <c r="D783" s="42">
        <v>3.5883333667625958E-2</v>
      </c>
      <c r="E783" s="19">
        <v>4.4053118814435771E-2</v>
      </c>
      <c r="F783" s="26">
        <v>7.8346415894460293</v>
      </c>
      <c r="G783" s="19">
        <v>8.810623762887154</v>
      </c>
    </row>
    <row r="784" spans="2:7" x14ac:dyDescent="0.4">
      <c r="B784" s="28">
        <v>781</v>
      </c>
      <c r="C784" s="26">
        <v>4.9697120004774158E-2</v>
      </c>
      <c r="D784" s="42">
        <v>5.9498064681264097E-2</v>
      </c>
      <c r="E784" s="19">
        <v>5.6306714484107075E-2</v>
      </c>
      <c r="F784" s="26">
        <v>10.919518468603826</v>
      </c>
      <c r="G784" s="19">
        <v>11.261342896821414</v>
      </c>
    </row>
    <row r="785" spans="2:7" x14ac:dyDescent="0.4">
      <c r="B785" s="28">
        <v>782</v>
      </c>
      <c r="C785" s="26">
        <v>4.8835475689678283E-2</v>
      </c>
      <c r="D785" s="42">
        <v>4.9508297398319641E-2</v>
      </c>
      <c r="E785" s="19">
        <v>4.2577766730166416E-2</v>
      </c>
      <c r="F785" s="26">
        <v>9.8343773087997928</v>
      </c>
      <c r="G785" s="19">
        <v>8.5155533460332826</v>
      </c>
    </row>
    <row r="786" spans="2:7" x14ac:dyDescent="0.4">
      <c r="B786" s="28">
        <v>783</v>
      </c>
      <c r="C786" s="26">
        <v>4.7177399302419327E-2</v>
      </c>
      <c r="D786" s="42">
        <v>4.7461428993167978E-2</v>
      </c>
      <c r="E786" s="19">
        <v>4.5513596060463887E-2</v>
      </c>
      <c r="F786" s="26">
        <v>9.4638828295587309</v>
      </c>
      <c r="G786" s="19">
        <v>9.1027192120927776</v>
      </c>
    </row>
    <row r="787" spans="2:7" x14ac:dyDescent="0.4">
      <c r="B787" s="28">
        <v>784</v>
      </c>
      <c r="C787" s="26">
        <v>4.9641463621413126E-2</v>
      </c>
      <c r="D787" s="42">
        <v>5.2084942434498523E-2</v>
      </c>
      <c r="E787" s="19">
        <v>3.4633445241804617E-2</v>
      </c>
      <c r="F787" s="26">
        <v>10.172640605591166</v>
      </c>
      <c r="G787" s="19">
        <v>6.9266890483609238</v>
      </c>
    </row>
    <row r="788" spans="2:7" x14ac:dyDescent="0.4">
      <c r="B788" s="28">
        <v>785</v>
      </c>
      <c r="C788" s="26">
        <v>5.2174774594341E-2</v>
      </c>
      <c r="D788" s="42">
        <v>5.559920291341406E-2</v>
      </c>
      <c r="E788" s="19">
        <v>4.0394940281482758E-2</v>
      </c>
      <c r="F788" s="26">
        <v>10.777397750775506</v>
      </c>
      <c r="G788" s="19">
        <v>8.0789880562965521</v>
      </c>
    </row>
    <row r="789" spans="2:7" x14ac:dyDescent="0.4">
      <c r="B789" s="28">
        <v>786</v>
      </c>
      <c r="C789" s="26">
        <v>6.4375383834115868E-2</v>
      </c>
      <c r="D789" s="42">
        <v>6.3310496432116198E-2</v>
      </c>
      <c r="E789" s="19">
        <v>6.4568034922218534E-2</v>
      </c>
      <c r="F789" s="26">
        <v>12.768588026623206</v>
      </c>
      <c r="G789" s="19">
        <v>12.913606984443707</v>
      </c>
    </row>
    <row r="790" spans="2:7" x14ac:dyDescent="0.4">
      <c r="B790" s="28">
        <v>787</v>
      </c>
      <c r="C790" s="26">
        <v>4.8341713677197508E-2</v>
      </c>
      <c r="D790" s="42">
        <v>4.3014188209639689E-2</v>
      </c>
      <c r="E790" s="19">
        <v>6.4303942892650581E-2</v>
      </c>
      <c r="F790" s="26">
        <v>9.1355901886837199</v>
      </c>
      <c r="G790" s="19">
        <v>12.860788578530116</v>
      </c>
    </row>
    <row r="791" spans="2:7" x14ac:dyDescent="0.4">
      <c r="B791" s="28">
        <v>788</v>
      </c>
      <c r="C791" s="26">
        <v>4.2174977758798381E-2</v>
      </c>
      <c r="D791" s="42">
        <v>5.1818307617319918E-2</v>
      </c>
      <c r="E791" s="19">
        <v>5.0510968737382533E-2</v>
      </c>
      <c r="F791" s="26">
        <v>9.3993285376118294</v>
      </c>
      <c r="G791" s="19">
        <v>10.102193747476507</v>
      </c>
    </row>
    <row r="792" spans="2:7" x14ac:dyDescent="0.4">
      <c r="B792" s="28">
        <v>789</v>
      </c>
      <c r="C792" s="26">
        <v>3.8799699312007496E-2</v>
      </c>
      <c r="D792" s="42">
        <v>4.231608703821825E-2</v>
      </c>
      <c r="E792" s="19">
        <v>5.2489790121300429E-2</v>
      </c>
      <c r="F792" s="26">
        <v>8.1115786350225747</v>
      </c>
      <c r="G792" s="19">
        <v>10.497958024260086</v>
      </c>
    </row>
    <row r="793" spans="2:7" x14ac:dyDescent="0.4">
      <c r="B793" s="28">
        <v>790</v>
      </c>
      <c r="C793" s="26">
        <v>3.2821854048120762E-2</v>
      </c>
      <c r="D793" s="42">
        <v>3.1495321746168967E-2</v>
      </c>
      <c r="E793" s="19">
        <v>5.2699433656683566E-2</v>
      </c>
      <c r="F793" s="26">
        <v>6.4317175794289732</v>
      </c>
      <c r="G793" s="19">
        <v>10.539886731336713</v>
      </c>
    </row>
    <row r="794" spans="2:7" x14ac:dyDescent="0.4">
      <c r="B794" s="28">
        <v>791</v>
      </c>
      <c r="C794" s="26">
        <v>4.5174438235963087E-2</v>
      </c>
      <c r="D794" s="42">
        <v>4.992243339252956E-2</v>
      </c>
      <c r="E794" s="19">
        <v>7.6910867311598255E-2</v>
      </c>
      <c r="F794" s="26">
        <v>9.5096871628492643</v>
      </c>
      <c r="G794" s="19">
        <v>15.382173462319651</v>
      </c>
    </row>
    <row r="795" spans="2:7" x14ac:dyDescent="0.4">
      <c r="B795" s="28">
        <v>792</v>
      </c>
      <c r="C795" s="26">
        <v>2.892410501135443E-2</v>
      </c>
      <c r="D795" s="42">
        <v>3.8963887217757065E-2</v>
      </c>
      <c r="E795" s="19">
        <v>4.8165442776875338E-2</v>
      </c>
      <c r="F795" s="26">
        <v>6.78879922291115</v>
      </c>
      <c r="G795" s="19">
        <v>9.6330885553750676</v>
      </c>
    </row>
    <row r="796" spans="2:7" x14ac:dyDescent="0.4">
      <c r="B796" s="28">
        <v>793</v>
      </c>
      <c r="C796" s="26">
        <v>4.6031552625212697E-2</v>
      </c>
      <c r="D796" s="42">
        <v>4.4373418938236694E-2</v>
      </c>
      <c r="E796" s="19">
        <v>6.2060539078744391E-2</v>
      </c>
      <c r="F796" s="26">
        <v>9.040497156344939</v>
      </c>
      <c r="G796" s="19">
        <v>12.412107815748879</v>
      </c>
    </row>
    <row r="797" spans="2:7" x14ac:dyDescent="0.4">
      <c r="B797" s="28">
        <v>794</v>
      </c>
      <c r="C797" s="26">
        <v>4.3354848972063563E-2</v>
      </c>
      <c r="D797" s="42">
        <v>4.3281976020804198E-2</v>
      </c>
      <c r="E797" s="19">
        <v>4.825031428600117E-2</v>
      </c>
      <c r="F797" s="26">
        <v>8.6636824992867751</v>
      </c>
      <c r="G797" s="19">
        <v>9.6500628572002345</v>
      </c>
    </row>
    <row r="798" spans="2:7" x14ac:dyDescent="0.4">
      <c r="B798" s="28">
        <v>795</v>
      </c>
      <c r="C798" s="26">
        <v>4.4951639373692717E-2</v>
      </c>
      <c r="D798" s="42">
        <v>4.8016494107930248E-2</v>
      </c>
      <c r="E798" s="19">
        <v>3.6665351125010376E-2</v>
      </c>
      <c r="F798" s="26">
        <v>9.2968133481622957</v>
      </c>
      <c r="G798" s="19">
        <v>7.3330702250020749</v>
      </c>
    </row>
    <row r="799" spans="2:7" x14ac:dyDescent="0.4">
      <c r="B799" s="28">
        <v>796</v>
      </c>
      <c r="C799" s="26">
        <v>5.0203030102407807E-2</v>
      </c>
      <c r="D799" s="42">
        <v>5.7655871985017315E-2</v>
      </c>
      <c r="E799" s="19">
        <v>4.7482179801126331E-2</v>
      </c>
      <c r="F799" s="26">
        <v>10.785890208742511</v>
      </c>
      <c r="G799" s="19">
        <v>9.4964359602252664</v>
      </c>
    </row>
    <row r="800" spans="2:7" x14ac:dyDescent="0.4">
      <c r="B800" s="28">
        <v>797</v>
      </c>
      <c r="C800" s="26">
        <v>3.6391576750706485E-2</v>
      </c>
      <c r="D800" s="42">
        <v>3.2586899200587438E-2</v>
      </c>
      <c r="E800" s="19">
        <v>4.8389460008485118E-2</v>
      </c>
      <c r="F800" s="26">
        <v>6.8978475951293925</v>
      </c>
      <c r="G800" s="19">
        <v>9.6778920016970229</v>
      </c>
    </row>
    <row r="801" spans="2:7" x14ac:dyDescent="0.4">
      <c r="B801" s="28">
        <v>798</v>
      </c>
      <c r="C801" s="26">
        <v>5.2991998225743742E-2</v>
      </c>
      <c r="D801" s="42">
        <v>5.0589920661171087E-2</v>
      </c>
      <c r="E801" s="19">
        <v>3.554298117059089E-2</v>
      </c>
      <c r="F801" s="26">
        <v>10.358191888691483</v>
      </c>
      <c r="G801" s="19">
        <v>7.1085962341181776</v>
      </c>
    </row>
    <row r="802" spans="2:7" x14ac:dyDescent="0.4">
      <c r="B802" s="28">
        <v>799</v>
      </c>
      <c r="C802" s="26">
        <v>4.0125225530755516E-2</v>
      </c>
      <c r="D802" s="42">
        <v>4.1891619087621325E-2</v>
      </c>
      <c r="E802" s="19">
        <v>5.1575697596000114E-2</v>
      </c>
      <c r="F802" s="26">
        <v>8.201684461837683</v>
      </c>
      <c r="G802" s="19">
        <v>10.315139519200024</v>
      </c>
    </row>
    <row r="803" spans="2:7" x14ac:dyDescent="0.4">
      <c r="B803" s="28">
        <v>800</v>
      </c>
      <c r="C803" s="26">
        <v>4.6639801240888179E-2</v>
      </c>
      <c r="D803" s="42">
        <v>4.9139114050732603E-2</v>
      </c>
      <c r="E803" s="19">
        <v>4.4272583338070659E-2</v>
      </c>
      <c r="F803" s="26">
        <v>9.577891529162077</v>
      </c>
      <c r="G803" s="19">
        <v>8.8545166676141314</v>
      </c>
    </row>
    <row r="804" spans="2:7" x14ac:dyDescent="0.4">
      <c r="B804" s="28">
        <v>801</v>
      </c>
      <c r="C804" s="26">
        <v>4.0712407216284573E-2</v>
      </c>
      <c r="D804" s="42">
        <v>4.1660867175565677E-2</v>
      </c>
      <c r="E804" s="19">
        <v>4.0744734880249656E-2</v>
      </c>
      <c r="F804" s="26">
        <v>8.2373274391850249</v>
      </c>
      <c r="G804" s="19">
        <v>8.1489469760499311</v>
      </c>
    </row>
    <row r="805" spans="2:7" x14ac:dyDescent="0.4">
      <c r="B805" s="28">
        <v>802</v>
      </c>
      <c r="C805" s="26">
        <v>6.8863600058125973E-2</v>
      </c>
      <c r="D805" s="42">
        <v>7.0030924652098134E-2</v>
      </c>
      <c r="E805" s="19">
        <v>5.752227540456243E-2</v>
      </c>
      <c r="F805" s="26">
        <v>13.889452471022411</v>
      </c>
      <c r="G805" s="19">
        <v>11.504455080912486</v>
      </c>
    </row>
    <row r="806" spans="2:7" x14ac:dyDescent="0.4">
      <c r="B806" s="28">
        <v>803</v>
      </c>
      <c r="C806" s="26">
        <v>4.6981819498830978E-2</v>
      </c>
      <c r="D806" s="42">
        <v>5.1915842780276097E-2</v>
      </c>
      <c r="E806" s="19">
        <v>6.446309910738264E-2</v>
      </c>
      <c r="F806" s="26">
        <v>9.889766227910707</v>
      </c>
      <c r="G806" s="19">
        <v>12.892619821476528</v>
      </c>
    </row>
    <row r="807" spans="2:7" x14ac:dyDescent="0.4">
      <c r="B807" s="28">
        <v>804</v>
      </c>
      <c r="C807" s="26">
        <v>3.9187510298707949E-2</v>
      </c>
      <c r="D807" s="42">
        <v>4.2856356581815899E-2</v>
      </c>
      <c r="E807" s="19">
        <v>6.8278442280064827E-2</v>
      </c>
      <c r="F807" s="26">
        <v>8.2043866880523844</v>
      </c>
      <c r="G807" s="19">
        <v>13.655688456012966</v>
      </c>
    </row>
    <row r="808" spans="2:7" x14ac:dyDescent="0.4">
      <c r="B808" s="28">
        <v>805</v>
      </c>
      <c r="C808" s="26">
        <v>6.0701504107239339E-2</v>
      </c>
      <c r="D808" s="42">
        <v>5.6499203482622086E-2</v>
      </c>
      <c r="E808" s="19">
        <v>4.7376274749828244E-2</v>
      </c>
      <c r="F808" s="26">
        <v>11.720070758986143</v>
      </c>
      <c r="G808" s="19">
        <v>9.4752549499656489</v>
      </c>
    </row>
    <row r="809" spans="2:7" x14ac:dyDescent="0.4">
      <c r="B809" s="28">
        <v>806</v>
      </c>
      <c r="C809" s="26">
        <v>3.2652403390862408E-2</v>
      </c>
      <c r="D809" s="42">
        <v>2.2274442296125886E-2</v>
      </c>
      <c r="E809" s="19">
        <v>5.1712203438776284E-2</v>
      </c>
      <c r="F809" s="26">
        <v>5.492684568698829</v>
      </c>
      <c r="G809" s="19">
        <v>10.342440687755257</v>
      </c>
    </row>
    <row r="810" spans="2:7" x14ac:dyDescent="0.4">
      <c r="B810" s="28">
        <v>807</v>
      </c>
      <c r="C810" s="26">
        <v>5.0367931631801137E-2</v>
      </c>
      <c r="D810" s="42">
        <v>4.4816841427925726E-2</v>
      </c>
      <c r="E810" s="19">
        <v>2.9521630929555804E-2</v>
      </c>
      <c r="F810" s="26">
        <v>9.5184773059726862</v>
      </c>
      <c r="G810" s="19">
        <v>5.9043261859111604</v>
      </c>
    </row>
    <row r="811" spans="2:7" x14ac:dyDescent="0.4">
      <c r="B811" s="28">
        <v>808</v>
      </c>
      <c r="C811" s="26">
        <v>5.5127132535230911E-2</v>
      </c>
      <c r="D811" s="42">
        <v>5.8935937143035681E-2</v>
      </c>
      <c r="E811" s="19">
        <v>5.362418474082277E-2</v>
      </c>
      <c r="F811" s="26">
        <v>11.406306967826659</v>
      </c>
      <c r="G811" s="19">
        <v>10.724836948164555</v>
      </c>
    </row>
    <row r="812" spans="2:7" x14ac:dyDescent="0.4">
      <c r="B812" s="28">
        <v>809</v>
      </c>
      <c r="C812" s="26">
        <v>6.8367858265546227E-2</v>
      </c>
      <c r="D812" s="42">
        <v>5.8042236811594303E-2</v>
      </c>
      <c r="E812" s="19">
        <v>3.3305494161547086E-2</v>
      </c>
      <c r="F812" s="26">
        <v>12.641009507714053</v>
      </c>
      <c r="G812" s="19">
        <v>6.6610988323094169</v>
      </c>
    </row>
    <row r="813" spans="2:7" x14ac:dyDescent="0.4">
      <c r="B813" s="28">
        <v>810</v>
      </c>
      <c r="C813" s="26">
        <v>4.6141530302194214E-2</v>
      </c>
      <c r="D813" s="42">
        <v>5.2183876491864782E-2</v>
      </c>
      <c r="E813" s="19">
        <v>5.041977196586428E-2</v>
      </c>
      <c r="F813" s="26">
        <v>9.8325406794058985</v>
      </c>
      <c r="G813" s="19">
        <v>10.083954393172856</v>
      </c>
    </row>
    <row r="814" spans="2:7" x14ac:dyDescent="0.4">
      <c r="B814" s="28">
        <v>811</v>
      </c>
      <c r="C814" s="26">
        <v>3.0397043320477199E-2</v>
      </c>
      <c r="D814" s="42">
        <v>2.4202972635551469E-2</v>
      </c>
      <c r="E814" s="19">
        <v>4.5983749069295213E-2</v>
      </c>
      <c r="F814" s="26">
        <v>5.4600015956028667</v>
      </c>
      <c r="G814" s="19">
        <v>9.1967498138590429</v>
      </c>
    </row>
    <row r="815" spans="2:7" x14ac:dyDescent="0.4">
      <c r="B815" s="28">
        <v>812</v>
      </c>
      <c r="C815" s="26">
        <v>4.3258350964238024E-2</v>
      </c>
      <c r="D815" s="42">
        <v>4.3661962991126575E-2</v>
      </c>
      <c r="E815" s="19">
        <v>6.5320925205829952E-2</v>
      </c>
      <c r="F815" s="26">
        <v>8.6920313955364605</v>
      </c>
      <c r="G815" s="19">
        <v>13.06418504116599</v>
      </c>
    </row>
    <row r="816" spans="2:7" x14ac:dyDescent="0.4">
      <c r="B816" s="28">
        <v>813</v>
      </c>
      <c r="C816" s="26">
        <v>5.6755568140458568E-2</v>
      </c>
      <c r="D816" s="42">
        <v>5.9821458297259253E-2</v>
      </c>
      <c r="E816" s="19">
        <v>5.9741366522876663E-2</v>
      </c>
      <c r="F816" s="26">
        <v>11.657702643771781</v>
      </c>
      <c r="G816" s="19">
        <v>11.948273304575332</v>
      </c>
    </row>
    <row r="817" spans="2:7" x14ac:dyDescent="0.4">
      <c r="B817" s="28">
        <v>814</v>
      </c>
      <c r="C817" s="26">
        <v>5.198448049551696E-2</v>
      </c>
      <c r="D817" s="42">
        <v>5.5534185560331711E-2</v>
      </c>
      <c r="E817" s="19">
        <v>5.7030719800784682E-2</v>
      </c>
      <c r="F817" s="26">
        <v>10.751866605584867</v>
      </c>
      <c r="G817" s="19">
        <v>11.406143960156937</v>
      </c>
    </row>
    <row r="818" spans="2:7" x14ac:dyDescent="0.4">
      <c r="B818" s="28">
        <v>815</v>
      </c>
      <c r="C818" s="26">
        <v>4.2125109616691823E-2</v>
      </c>
      <c r="D818" s="42">
        <v>3.5506669856195092E-2</v>
      </c>
      <c r="E818" s="19">
        <v>5.2817232441036845E-2</v>
      </c>
      <c r="F818" s="26">
        <v>7.7631779472886917</v>
      </c>
      <c r="G818" s="19">
        <v>10.563446488207369</v>
      </c>
    </row>
    <row r="819" spans="2:7" x14ac:dyDescent="0.4">
      <c r="B819" s="28">
        <v>816</v>
      </c>
      <c r="C819" s="26">
        <v>4.8455023768518672E-2</v>
      </c>
      <c r="D819" s="42">
        <v>4.9235589081504542E-2</v>
      </c>
      <c r="E819" s="19">
        <v>5.6172710848815324E-2</v>
      </c>
      <c r="F819" s="26">
        <v>9.7690612850023211</v>
      </c>
      <c r="G819" s="19">
        <v>11.234542169763065</v>
      </c>
    </row>
    <row r="820" spans="2:7" x14ac:dyDescent="0.4">
      <c r="B820" s="28">
        <v>817</v>
      </c>
      <c r="C820" s="26">
        <v>5.2156982228430647E-2</v>
      </c>
      <c r="D820" s="42">
        <v>6.1249151444675631E-2</v>
      </c>
      <c r="E820" s="19">
        <v>6.317634235601588E-2</v>
      </c>
      <c r="F820" s="26">
        <v>11.340613367310628</v>
      </c>
      <c r="G820" s="19">
        <v>12.635268471203176</v>
      </c>
    </row>
    <row r="821" spans="2:7" x14ac:dyDescent="0.4">
      <c r="B821" s="28">
        <v>818</v>
      </c>
      <c r="C821" s="26">
        <v>4.4403014102036981E-2</v>
      </c>
      <c r="D821" s="42">
        <v>4.6674620177155512E-2</v>
      </c>
      <c r="E821" s="19">
        <v>6.6004205528303037E-2</v>
      </c>
      <c r="F821" s="26">
        <v>9.1077634279192488</v>
      </c>
      <c r="G821" s="19">
        <v>13.200841105660608</v>
      </c>
    </row>
    <row r="822" spans="2:7" x14ac:dyDescent="0.4">
      <c r="B822" s="28">
        <v>819</v>
      </c>
      <c r="C822" s="26">
        <v>5.4712561906636488E-2</v>
      </c>
      <c r="D822" s="42">
        <v>6.2974446018461916E-2</v>
      </c>
      <c r="E822" s="19">
        <v>7.3771758166311568E-2</v>
      </c>
      <c r="F822" s="26">
        <v>11.76870079250984</v>
      </c>
      <c r="G822" s="19">
        <v>14.754351633262313</v>
      </c>
    </row>
    <row r="823" spans="2:7" x14ac:dyDescent="0.4">
      <c r="B823" s="28">
        <v>820</v>
      </c>
      <c r="C823" s="26">
        <v>5.01144212384418E-2</v>
      </c>
      <c r="D823" s="42">
        <v>5.3706766314748654E-2</v>
      </c>
      <c r="E823" s="19">
        <v>6.078662309569649E-2</v>
      </c>
      <c r="F823" s="26">
        <v>10.382118755319045</v>
      </c>
      <c r="G823" s="19">
        <v>12.157324619139299</v>
      </c>
    </row>
    <row r="824" spans="2:7" x14ac:dyDescent="0.4">
      <c r="B824" s="28">
        <v>821</v>
      </c>
      <c r="C824" s="26">
        <v>5.395742422071368E-2</v>
      </c>
      <c r="D824" s="42">
        <v>5.3289142494020739E-2</v>
      </c>
      <c r="E824" s="19">
        <v>5.2269659151195885E-2</v>
      </c>
      <c r="F824" s="26">
        <v>10.724656671473443</v>
      </c>
      <c r="G824" s="19">
        <v>10.453931830239178</v>
      </c>
    </row>
    <row r="825" spans="2:7" x14ac:dyDescent="0.4">
      <c r="B825" s="28">
        <v>822</v>
      </c>
      <c r="C825" s="26">
        <v>6.8742171060280133E-2</v>
      </c>
      <c r="D825" s="42">
        <v>6.0789888096266134E-2</v>
      </c>
      <c r="E825" s="19">
        <v>4.7695999840469225E-2</v>
      </c>
      <c r="F825" s="26">
        <v>12.953205915654626</v>
      </c>
      <c r="G825" s="19">
        <v>9.5391999680938451</v>
      </c>
    </row>
    <row r="826" spans="2:7" x14ac:dyDescent="0.4">
      <c r="B826" s="28">
        <v>823</v>
      </c>
      <c r="C826" s="26">
        <v>5.8236835131467123E-2</v>
      </c>
      <c r="D826" s="42">
        <v>5.2142855761411193E-2</v>
      </c>
      <c r="E826" s="19">
        <v>4.7145574032688486E-2</v>
      </c>
      <c r="F826" s="26">
        <v>11.037969089287831</v>
      </c>
      <c r="G826" s="19">
        <v>9.4291148065376973</v>
      </c>
    </row>
    <row r="827" spans="2:7" x14ac:dyDescent="0.4">
      <c r="B827" s="28">
        <v>824</v>
      </c>
      <c r="C827" s="26">
        <v>5.178037806018658E-2</v>
      </c>
      <c r="D827" s="42">
        <v>5.1966006196084817E-2</v>
      </c>
      <c r="E827" s="19">
        <v>6.0853806801165138E-2</v>
      </c>
      <c r="F827" s="26">
        <v>10.37463842562714</v>
      </c>
      <c r="G827" s="19">
        <v>12.170761360233028</v>
      </c>
    </row>
    <row r="828" spans="2:7" x14ac:dyDescent="0.4">
      <c r="B828" s="28">
        <v>825</v>
      </c>
      <c r="C828" s="26">
        <v>4.2008235494828385E-2</v>
      </c>
      <c r="D828" s="42">
        <v>3.9598188005823043E-2</v>
      </c>
      <c r="E828" s="19">
        <v>4.4172857549320377E-2</v>
      </c>
      <c r="F828" s="26">
        <v>8.1606423500651424</v>
      </c>
      <c r="G828" s="19">
        <v>8.8345715098640749</v>
      </c>
    </row>
    <row r="829" spans="2:7" x14ac:dyDescent="0.4">
      <c r="B829" s="28">
        <v>826</v>
      </c>
      <c r="C829" s="26">
        <v>3.8096178930670833E-2</v>
      </c>
      <c r="D829" s="42">
        <v>4.0500631335627604E-2</v>
      </c>
      <c r="E829" s="19">
        <v>4.0562235661156042E-2</v>
      </c>
      <c r="F829" s="26">
        <v>7.8596810266298434</v>
      </c>
      <c r="G829" s="19">
        <v>8.1124471322312086</v>
      </c>
    </row>
    <row r="830" spans="2:7" x14ac:dyDescent="0.4">
      <c r="B830" s="28">
        <v>827</v>
      </c>
      <c r="C830" s="26">
        <v>6.3201619337136042E-2</v>
      </c>
      <c r="D830" s="42">
        <v>6.8850152604413239E-2</v>
      </c>
      <c r="E830" s="19">
        <v>2.666547320888479E-2</v>
      </c>
      <c r="F830" s="26">
        <v>13.205177194154928</v>
      </c>
      <c r="G830" s="19">
        <v>5.3330946417769578</v>
      </c>
    </row>
    <row r="831" spans="2:7" x14ac:dyDescent="0.4">
      <c r="B831" s="28">
        <v>828</v>
      </c>
      <c r="C831" s="26">
        <v>4.3382228416415675E-2</v>
      </c>
      <c r="D831" s="42">
        <v>5.2841727441901458E-2</v>
      </c>
      <c r="E831" s="19">
        <v>4.7779913706974424E-2</v>
      </c>
      <c r="F831" s="26">
        <v>9.6223955858317129</v>
      </c>
      <c r="G831" s="19">
        <v>9.5559827413948852</v>
      </c>
    </row>
    <row r="832" spans="2:7" x14ac:dyDescent="0.4">
      <c r="B832" s="28">
        <v>829</v>
      </c>
      <c r="C832" s="26">
        <v>3.4170997000617667E-2</v>
      </c>
      <c r="D832" s="42">
        <v>3.431113121951368E-2</v>
      </c>
      <c r="E832" s="19">
        <v>2.5400682288517211E-2</v>
      </c>
      <c r="F832" s="26">
        <v>6.8482128220131351</v>
      </c>
      <c r="G832" s="19">
        <v>5.0801364577034418</v>
      </c>
    </row>
    <row r="833" spans="2:7" x14ac:dyDescent="0.4">
      <c r="B833" s="28">
        <v>830</v>
      </c>
      <c r="C833" s="26">
        <v>3.3577204233891447E-2</v>
      </c>
      <c r="D833" s="42">
        <v>3.9774338617695519E-2</v>
      </c>
      <c r="E833" s="19">
        <v>6.7956545858075645E-2</v>
      </c>
      <c r="F833" s="26">
        <v>7.3351542851586959</v>
      </c>
      <c r="G833" s="19">
        <v>13.59130917161513</v>
      </c>
    </row>
    <row r="834" spans="2:7" x14ac:dyDescent="0.4">
      <c r="B834" s="28">
        <v>831</v>
      </c>
      <c r="C834" s="26">
        <v>4.7004852310755497E-2</v>
      </c>
      <c r="D834" s="42">
        <v>4.5664066679075327E-2</v>
      </c>
      <c r="E834" s="19">
        <v>4.7572614288565782E-2</v>
      </c>
      <c r="F834" s="26">
        <v>9.2668918989830829</v>
      </c>
      <c r="G834" s="19">
        <v>9.5145228577131569</v>
      </c>
    </row>
    <row r="835" spans="2:7" x14ac:dyDescent="0.4">
      <c r="B835" s="28">
        <v>832</v>
      </c>
      <c r="C835" s="26">
        <v>5.7313129799709588E-2</v>
      </c>
      <c r="D835" s="42">
        <v>5.6606358516059857E-2</v>
      </c>
      <c r="E835" s="19">
        <v>7.4840297184339113E-2</v>
      </c>
      <c r="F835" s="26">
        <v>11.391948831576943</v>
      </c>
      <c r="G835" s="19">
        <v>14.968059436867822</v>
      </c>
    </row>
    <row r="836" spans="2:7" x14ac:dyDescent="0.4">
      <c r="B836" s="28">
        <v>833</v>
      </c>
      <c r="C836" s="26">
        <v>4.8931382859863586E-2</v>
      </c>
      <c r="D836" s="42">
        <v>5.7200581740179751E-2</v>
      </c>
      <c r="E836" s="19">
        <v>5.9434166101157267E-2</v>
      </c>
      <c r="F836" s="26">
        <v>10.613196460004334</v>
      </c>
      <c r="G836" s="19">
        <v>11.886833220231454</v>
      </c>
    </row>
    <row r="837" spans="2:7" x14ac:dyDescent="0.4">
      <c r="B837" s="28">
        <v>834</v>
      </c>
      <c r="C837" s="26">
        <v>5.8905956694474002E-2</v>
      </c>
      <c r="D837" s="42">
        <v>5.5734580607549572E-2</v>
      </c>
      <c r="E837" s="19">
        <v>7.2848798935531089E-2</v>
      </c>
      <c r="F837" s="26">
        <v>11.464053730202357</v>
      </c>
      <c r="G837" s="19">
        <v>14.569759787106218</v>
      </c>
    </row>
    <row r="838" spans="2:7" x14ac:dyDescent="0.4">
      <c r="B838" s="28">
        <v>835</v>
      </c>
      <c r="C838" s="26">
        <v>4.0758309508980461E-2</v>
      </c>
      <c r="D838" s="42">
        <v>4.3584463173979231E-2</v>
      </c>
      <c r="E838" s="19">
        <v>5.3719378290534615E-2</v>
      </c>
      <c r="F838" s="26">
        <v>8.4342772682959684</v>
      </c>
      <c r="G838" s="19">
        <v>10.743875658106923</v>
      </c>
    </row>
    <row r="839" spans="2:7" x14ac:dyDescent="0.4">
      <c r="B839" s="28">
        <v>836</v>
      </c>
      <c r="C839" s="26">
        <v>5.2934332092841457E-2</v>
      </c>
      <c r="D839" s="42">
        <v>5.0106792506892067E-2</v>
      </c>
      <c r="E839" s="19">
        <v>6.0211748468517366E-2</v>
      </c>
      <c r="F839" s="26">
        <v>10.304112459973354</v>
      </c>
      <c r="G839" s="19">
        <v>12.042349693703473</v>
      </c>
    </row>
    <row r="840" spans="2:7" x14ac:dyDescent="0.4">
      <c r="B840" s="28">
        <v>837</v>
      </c>
      <c r="C840" s="26">
        <v>3.7075617388381242E-2</v>
      </c>
      <c r="D840" s="42">
        <v>3.8815955815271058E-2</v>
      </c>
      <c r="E840" s="19">
        <v>4.7198034321792329E-2</v>
      </c>
      <c r="F840" s="26">
        <v>7.5891573203652296</v>
      </c>
      <c r="G840" s="19">
        <v>9.4396068643584652</v>
      </c>
    </row>
    <row r="841" spans="2:7" x14ac:dyDescent="0.4">
      <c r="B841" s="28">
        <v>838</v>
      </c>
      <c r="C841" s="26">
        <v>4.7501955798648299E-2</v>
      </c>
      <c r="D841" s="42">
        <v>4.0081788037871754E-2</v>
      </c>
      <c r="E841" s="19">
        <v>4.7321730951175721E-2</v>
      </c>
      <c r="F841" s="26">
        <v>8.7583743836520043</v>
      </c>
      <c r="G841" s="19">
        <v>9.464346190235144</v>
      </c>
    </row>
    <row r="842" spans="2:7" x14ac:dyDescent="0.4">
      <c r="B842" s="28">
        <v>839</v>
      </c>
      <c r="C842" s="26">
        <v>5.4118926870045769E-2</v>
      </c>
      <c r="D842" s="42">
        <v>5.5207676053741703E-2</v>
      </c>
      <c r="E842" s="19">
        <v>4.317001283195139E-2</v>
      </c>
      <c r="F842" s="26">
        <v>10.932660292378747</v>
      </c>
      <c r="G842" s="19">
        <v>8.6340025663902775</v>
      </c>
    </row>
    <row r="843" spans="2:7" x14ac:dyDescent="0.4">
      <c r="B843" s="28">
        <v>840</v>
      </c>
      <c r="C843" s="26">
        <v>5.2542167508035725E-2</v>
      </c>
      <c r="D843" s="42">
        <v>4.9356247910316627E-2</v>
      </c>
      <c r="E843" s="19">
        <v>4.8603052941036326E-2</v>
      </c>
      <c r="F843" s="26">
        <v>10.189841541835236</v>
      </c>
      <c r="G843" s="19">
        <v>9.7206105882072649</v>
      </c>
    </row>
    <row r="844" spans="2:7" x14ac:dyDescent="0.4">
      <c r="B844" s="28">
        <v>841</v>
      </c>
      <c r="C844" s="26">
        <v>4.2318115513914782E-2</v>
      </c>
      <c r="D844" s="42">
        <v>4.4770554585870495E-2</v>
      </c>
      <c r="E844" s="19">
        <v>3.5934091561462177E-2</v>
      </c>
      <c r="F844" s="26">
        <v>8.7088670099785261</v>
      </c>
      <c r="G844" s="19">
        <v>7.1868183122924352</v>
      </c>
    </row>
    <row r="845" spans="2:7" x14ac:dyDescent="0.4">
      <c r="B845" s="28">
        <v>842</v>
      </c>
      <c r="C845" s="26">
        <v>6.930648895752349E-2</v>
      </c>
      <c r="D845" s="42">
        <v>7.160329347690185E-2</v>
      </c>
      <c r="E845" s="19">
        <v>5.1032503332359279E-2</v>
      </c>
      <c r="F845" s="26">
        <v>14.090978243442535</v>
      </c>
      <c r="G845" s="19">
        <v>10.206500666471856</v>
      </c>
    </row>
    <row r="846" spans="2:7" x14ac:dyDescent="0.4">
      <c r="B846" s="28">
        <v>843</v>
      </c>
      <c r="C846" s="26">
        <v>5.3360631337067005E-2</v>
      </c>
      <c r="D846" s="42">
        <v>4.6773034013272756E-2</v>
      </c>
      <c r="E846" s="19">
        <v>5.3346690873944981E-2</v>
      </c>
      <c r="F846" s="26">
        <v>10.013366535033976</v>
      </c>
      <c r="G846" s="19">
        <v>10.669338174788995</v>
      </c>
    </row>
    <row r="847" spans="2:7" x14ac:dyDescent="0.4">
      <c r="B847" s="28">
        <v>844</v>
      </c>
      <c r="C847" s="26">
        <v>5.69983044571543E-2</v>
      </c>
      <c r="D847" s="42">
        <v>5.9360710061002769E-2</v>
      </c>
      <c r="E847" s="19">
        <v>3.9741466782938314E-2</v>
      </c>
      <c r="F847" s="26">
        <v>11.635901451815707</v>
      </c>
      <c r="G847" s="19">
        <v>7.948293356587663</v>
      </c>
    </row>
    <row r="848" spans="2:7" x14ac:dyDescent="0.4">
      <c r="B848" s="28">
        <v>845</v>
      </c>
      <c r="C848" s="26">
        <v>5.4196546045362941E-2</v>
      </c>
      <c r="D848" s="42">
        <v>5.4388194241643623E-2</v>
      </c>
      <c r="E848" s="19">
        <v>5.751127437805325E-2</v>
      </c>
      <c r="F848" s="26">
        <v>10.858474028700655</v>
      </c>
      <c r="G848" s="19">
        <v>11.50225487561065</v>
      </c>
    </row>
    <row r="849" spans="2:7" x14ac:dyDescent="0.4">
      <c r="B849" s="28">
        <v>846</v>
      </c>
      <c r="C849" s="26">
        <v>5.3193435306154821E-2</v>
      </c>
      <c r="D849" s="42">
        <v>4.569684105523103E-2</v>
      </c>
      <c r="E849" s="19">
        <v>5.3939922319785186E-2</v>
      </c>
      <c r="F849" s="26">
        <v>9.8890276361385858</v>
      </c>
      <c r="G849" s="19">
        <v>10.787984463957038</v>
      </c>
    </row>
    <row r="850" spans="2:7" x14ac:dyDescent="0.4">
      <c r="B850" s="28">
        <v>847</v>
      </c>
      <c r="C850" s="26">
        <v>5.499261249802067E-2</v>
      </c>
      <c r="D850" s="42">
        <v>5.1323881611600758E-2</v>
      </c>
      <c r="E850" s="19">
        <v>3.6216345538290354E-2</v>
      </c>
      <c r="F850" s="26">
        <v>10.631649410962144</v>
      </c>
      <c r="G850" s="19">
        <v>7.2432691076580706</v>
      </c>
    </row>
    <row r="851" spans="2:7" x14ac:dyDescent="0.4">
      <c r="B851" s="28">
        <v>848</v>
      </c>
      <c r="C851" s="26">
        <v>5.8389472425470129E-2</v>
      </c>
      <c r="D851" s="42">
        <v>5.2244145938849115E-2</v>
      </c>
      <c r="E851" s="19">
        <v>4.7219264484588824E-2</v>
      </c>
      <c r="F851" s="26">
        <v>11.063361836431923</v>
      </c>
      <c r="G851" s="19">
        <v>9.4438528969177646</v>
      </c>
    </row>
    <row r="852" spans="2:7" x14ac:dyDescent="0.4">
      <c r="B852" s="28">
        <v>849</v>
      </c>
      <c r="C852" s="26">
        <v>4.2702540273005886E-2</v>
      </c>
      <c r="D852" s="42">
        <v>4.8630496621161E-2</v>
      </c>
      <c r="E852" s="19">
        <v>4.676285466480453E-2</v>
      </c>
      <c r="F852" s="26">
        <v>9.1333036894166888</v>
      </c>
      <c r="G852" s="19">
        <v>9.3525709329609068</v>
      </c>
    </row>
    <row r="853" spans="2:7" x14ac:dyDescent="0.4">
      <c r="B853" s="28">
        <v>850</v>
      </c>
      <c r="C853" s="26">
        <v>5.5251953146817856E-2</v>
      </c>
      <c r="D853" s="42">
        <v>5.9689185578218104E-2</v>
      </c>
      <c r="E853" s="19">
        <v>6.730650604612895E-2</v>
      </c>
      <c r="F853" s="26">
        <v>11.494113872503597</v>
      </c>
      <c r="G853" s="19">
        <v>13.461301209225789</v>
      </c>
    </row>
    <row r="854" spans="2:7" x14ac:dyDescent="0.4">
      <c r="B854" s="28">
        <v>851</v>
      </c>
      <c r="C854" s="26">
        <v>4.7154052997079476E-2</v>
      </c>
      <c r="D854" s="42">
        <v>5.7139988736391971E-2</v>
      </c>
      <c r="E854" s="19">
        <v>5.4773433912752446E-2</v>
      </c>
      <c r="F854" s="26">
        <v>10.429404173347145</v>
      </c>
      <c r="G854" s="19">
        <v>10.954686782550489</v>
      </c>
    </row>
    <row r="855" spans="2:7" x14ac:dyDescent="0.4">
      <c r="B855" s="28">
        <v>852</v>
      </c>
      <c r="C855" s="26">
        <v>5.7994635251219798E-2</v>
      </c>
      <c r="D855" s="42">
        <v>6.0727503865885192E-2</v>
      </c>
      <c r="E855" s="19">
        <v>4.2882139244293564E-2</v>
      </c>
      <c r="F855" s="26">
        <v>11.872213911710499</v>
      </c>
      <c r="G855" s="19">
        <v>8.576427848858712</v>
      </c>
    </row>
    <row r="856" spans="2:7" x14ac:dyDescent="0.4">
      <c r="B856" s="28">
        <v>853</v>
      </c>
      <c r="C856" s="26">
        <v>5.608763103081834E-2</v>
      </c>
      <c r="D856" s="42">
        <v>5.5908686398692266E-2</v>
      </c>
      <c r="E856" s="19">
        <v>6.1867817738251576E-2</v>
      </c>
      <c r="F856" s="26">
        <v>11.199631742951061</v>
      </c>
      <c r="G856" s="19">
        <v>12.373563547650315</v>
      </c>
    </row>
    <row r="857" spans="2:7" x14ac:dyDescent="0.4">
      <c r="B857" s="28">
        <v>854</v>
      </c>
      <c r="C857" s="26">
        <v>6.1461507577891004E-2</v>
      </c>
      <c r="D857" s="42">
        <v>5.3628089383213978E-2</v>
      </c>
      <c r="E857" s="19">
        <v>4.0459549121305741E-2</v>
      </c>
      <c r="F857" s="26">
        <v>11.508959696110498</v>
      </c>
      <c r="G857" s="19">
        <v>8.0919098242611476</v>
      </c>
    </row>
    <row r="858" spans="2:7" x14ac:dyDescent="0.4">
      <c r="B858" s="28">
        <v>855</v>
      </c>
      <c r="C858" s="26">
        <v>5.3609220580387938E-2</v>
      </c>
      <c r="D858" s="42">
        <v>5.2854410498785365E-2</v>
      </c>
      <c r="E858" s="19">
        <v>4.3576557959257807E-2</v>
      </c>
      <c r="F858" s="26">
        <v>10.646363107917331</v>
      </c>
      <c r="G858" s="19">
        <v>8.7153115918515613</v>
      </c>
    </row>
    <row r="859" spans="2:7" x14ac:dyDescent="0.4">
      <c r="B859" s="28">
        <v>856</v>
      </c>
      <c r="C859" s="26">
        <v>4.5400202476942583E-2</v>
      </c>
      <c r="D859" s="42">
        <v>3.4955332487372898E-2</v>
      </c>
      <c r="E859" s="19">
        <v>4.1165453163237907E-2</v>
      </c>
      <c r="F859" s="26">
        <v>8.0355534964315485</v>
      </c>
      <c r="G859" s="19">
        <v>8.2330906326475812</v>
      </c>
    </row>
    <row r="860" spans="2:7" x14ac:dyDescent="0.4">
      <c r="B860" s="28">
        <v>857</v>
      </c>
      <c r="C860" s="26">
        <v>6.3409498186309698E-2</v>
      </c>
      <c r="D860" s="42">
        <v>5.705175920145783E-2</v>
      </c>
      <c r="E860" s="19">
        <v>4.6200458444953962E-2</v>
      </c>
      <c r="F860" s="26">
        <v>12.046125738776752</v>
      </c>
      <c r="G860" s="19">
        <v>9.2400916889907929</v>
      </c>
    </row>
    <row r="861" spans="2:7" x14ac:dyDescent="0.4">
      <c r="B861" s="28">
        <v>858</v>
      </c>
      <c r="C861" s="26">
        <v>2.8636676471512242E-2</v>
      </c>
      <c r="D861" s="42">
        <v>3.5377577378788043E-2</v>
      </c>
      <c r="E861" s="19">
        <v>4.9888522441867422E-2</v>
      </c>
      <c r="F861" s="26">
        <v>6.4014253850300289</v>
      </c>
      <c r="G861" s="19">
        <v>9.9777044883734849</v>
      </c>
    </row>
    <row r="862" spans="2:7" x14ac:dyDescent="0.4">
      <c r="B862" s="28">
        <v>859</v>
      </c>
      <c r="C862" s="26">
        <v>4.8319173284806859E-2</v>
      </c>
      <c r="D862" s="42">
        <v>4.7712903972906326E-2</v>
      </c>
      <c r="E862" s="19">
        <v>5.3857762249209754E-2</v>
      </c>
      <c r="F862" s="26">
        <v>9.6032077257713198</v>
      </c>
      <c r="G862" s="19">
        <v>10.77155244984195</v>
      </c>
    </row>
    <row r="863" spans="2:7" x14ac:dyDescent="0.4">
      <c r="B863" s="28">
        <v>860</v>
      </c>
      <c r="C863" s="26">
        <v>5.0225642065379203E-2</v>
      </c>
      <c r="D863" s="42">
        <v>4.2949150474489411E-2</v>
      </c>
      <c r="E863" s="19">
        <v>5.9309789293571481E-2</v>
      </c>
      <c r="F863" s="26">
        <v>9.3174792539868605</v>
      </c>
      <c r="G863" s="19">
        <v>11.861957858714296</v>
      </c>
    </row>
    <row r="864" spans="2:7" x14ac:dyDescent="0.4">
      <c r="B864" s="28">
        <v>861</v>
      </c>
      <c r="C864" s="26">
        <v>4.9752416598396819E-2</v>
      </c>
      <c r="D864" s="42">
        <v>5.5980167856159536E-2</v>
      </c>
      <c r="E864" s="19">
        <v>5.3226757548673613E-2</v>
      </c>
      <c r="F864" s="26">
        <v>10.573258445455636</v>
      </c>
      <c r="G864" s="19">
        <v>10.645351509734722</v>
      </c>
    </row>
    <row r="865" spans="2:7" x14ac:dyDescent="0.4">
      <c r="B865" s="28">
        <v>862</v>
      </c>
      <c r="C865" s="26">
        <v>5.801814396800288E-2</v>
      </c>
      <c r="D865" s="42">
        <v>5.8997629393042553E-2</v>
      </c>
      <c r="E865" s="19">
        <v>5.8236937127387173E-2</v>
      </c>
      <c r="F865" s="26">
        <v>11.701577336104544</v>
      </c>
      <c r="G865" s="19">
        <v>11.647387425477435</v>
      </c>
    </row>
    <row r="866" spans="2:7" x14ac:dyDescent="0.4">
      <c r="B866" s="28">
        <v>863</v>
      </c>
      <c r="C866" s="26">
        <v>5.0680048141033343E-2</v>
      </c>
      <c r="D866" s="42">
        <v>5.3454679367625511E-2</v>
      </c>
      <c r="E866" s="19">
        <v>7.018161975714983E-2</v>
      </c>
      <c r="F866" s="26">
        <v>10.413472750865886</v>
      </c>
      <c r="G866" s="19">
        <v>14.036323951429965</v>
      </c>
    </row>
    <row r="867" spans="2:7" x14ac:dyDescent="0.4">
      <c r="B867" s="28">
        <v>864</v>
      </c>
      <c r="C867" s="26">
        <v>6.5354003467069821E-2</v>
      </c>
      <c r="D867" s="42">
        <v>5.4364240149422247E-2</v>
      </c>
      <c r="E867" s="19">
        <v>5.882985120172287E-2</v>
      </c>
      <c r="F867" s="26">
        <v>11.971824361649208</v>
      </c>
      <c r="G867" s="19">
        <v>11.765970240344574</v>
      </c>
    </row>
    <row r="868" spans="2:7" x14ac:dyDescent="0.4">
      <c r="B868" s="28">
        <v>865</v>
      </c>
      <c r="C868" s="26">
        <v>5.2668603322541578E-2</v>
      </c>
      <c r="D868" s="42">
        <v>5.1762674166347653E-2</v>
      </c>
      <c r="E868" s="19">
        <v>4.7441885021562026E-2</v>
      </c>
      <c r="F868" s="26">
        <v>10.443127748888923</v>
      </c>
      <c r="G868" s="19">
        <v>9.4883770043124045</v>
      </c>
    </row>
    <row r="869" spans="2:7" x14ac:dyDescent="0.4">
      <c r="B869" s="28">
        <v>866</v>
      </c>
      <c r="C869" s="26">
        <v>6.2204816097612484E-2</v>
      </c>
      <c r="D869" s="42">
        <v>5.3850152968015874E-2</v>
      </c>
      <c r="E869" s="19">
        <v>4.3500014557782019E-2</v>
      </c>
      <c r="F869" s="26">
        <v>11.605496906562834</v>
      </c>
      <c r="G869" s="19">
        <v>8.7000029115564033</v>
      </c>
    </row>
    <row r="870" spans="2:7" x14ac:dyDescent="0.4">
      <c r="B870" s="28">
        <v>867</v>
      </c>
      <c r="C870" s="26">
        <v>5.1633704616427079E-2</v>
      </c>
      <c r="D870" s="42">
        <v>4.9744637217398927E-2</v>
      </c>
      <c r="E870" s="19">
        <v>5.7226976227516949E-2</v>
      </c>
      <c r="F870" s="26">
        <v>10.137834183382601</v>
      </c>
      <c r="G870" s="19">
        <v>11.44539524550339</v>
      </c>
    </row>
    <row r="871" spans="2:7" x14ac:dyDescent="0.4">
      <c r="B871" s="28">
        <v>868</v>
      </c>
      <c r="C871" s="26">
        <v>5.5497264934797605E-2</v>
      </c>
      <c r="D871" s="42">
        <v>5.333427062854134E-2</v>
      </c>
      <c r="E871" s="19">
        <v>6.2963488665668102E-2</v>
      </c>
      <c r="F871" s="26">
        <v>10.883153556333895</v>
      </c>
      <c r="G871" s="19">
        <v>12.592697733133621</v>
      </c>
    </row>
    <row r="872" spans="2:7" x14ac:dyDescent="0.4">
      <c r="B872" s="28">
        <v>869</v>
      </c>
      <c r="C872" s="26">
        <v>3.7748001278005198E-2</v>
      </c>
      <c r="D872" s="42">
        <v>5.1734161797770579E-2</v>
      </c>
      <c r="E872" s="19">
        <v>5.7191245672413293E-2</v>
      </c>
      <c r="F872" s="26">
        <v>8.948216307577578</v>
      </c>
      <c r="G872" s="19">
        <v>11.438249134482659</v>
      </c>
    </row>
    <row r="873" spans="2:7" x14ac:dyDescent="0.4">
      <c r="B873" s="28">
        <v>870</v>
      </c>
      <c r="C873" s="26">
        <v>5.2437736050835793E-2</v>
      </c>
      <c r="D873" s="42">
        <v>4.7898885836711438E-2</v>
      </c>
      <c r="E873" s="19">
        <v>4.8507104069174994E-2</v>
      </c>
      <c r="F873" s="26">
        <v>10.033662188754722</v>
      </c>
      <c r="G873" s="19">
        <v>9.7014208138349982</v>
      </c>
    </row>
    <row r="874" spans="2:7" x14ac:dyDescent="0.4">
      <c r="B874" s="28">
        <v>871</v>
      </c>
      <c r="C874" s="26">
        <v>5.4127492124091001E-2</v>
      </c>
      <c r="D874" s="42">
        <v>6.1113948121162574E-2</v>
      </c>
      <c r="E874" s="19">
        <v>4.9672676463889759E-2</v>
      </c>
      <c r="F874" s="26">
        <v>11.524144024525357</v>
      </c>
      <c r="G874" s="19">
        <v>9.9345352927779516</v>
      </c>
    </row>
    <row r="875" spans="2:7" x14ac:dyDescent="0.4">
      <c r="B875" s="28">
        <v>872</v>
      </c>
      <c r="C875" s="26">
        <v>4.5584316768701089E-2</v>
      </c>
      <c r="D875" s="42">
        <v>3.13985011886391E-2</v>
      </c>
      <c r="E875" s="19">
        <v>2.8041601694935421E-2</v>
      </c>
      <c r="F875" s="26">
        <v>7.6982817957340188</v>
      </c>
      <c r="G875" s="19">
        <v>5.6083203389870846</v>
      </c>
    </row>
    <row r="876" spans="2:7" x14ac:dyDescent="0.4">
      <c r="B876" s="28">
        <v>873</v>
      </c>
      <c r="C876" s="26">
        <v>4.5639374131227567E-2</v>
      </c>
      <c r="D876" s="42">
        <v>4.2225711272449895E-2</v>
      </c>
      <c r="E876" s="19">
        <v>5.120838813184761E-2</v>
      </c>
      <c r="F876" s="26">
        <v>8.7865085403677465</v>
      </c>
      <c r="G876" s="19">
        <v>10.241677626369523</v>
      </c>
    </row>
    <row r="877" spans="2:7" x14ac:dyDescent="0.4">
      <c r="B877" s="28">
        <v>874</v>
      </c>
      <c r="C877" s="26">
        <v>5.1710629262234735E-2</v>
      </c>
      <c r="D877" s="42">
        <v>5.4719342862757106E-2</v>
      </c>
      <c r="E877" s="19">
        <v>6.4849706133187482E-2</v>
      </c>
      <c r="F877" s="26">
        <v>10.642997212499184</v>
      </c>
      <c r="G877" s="19">
        <v>12.969941226637497</v>
      </c>
    </row>
    <row r="878" spans="2:7" x14ac:dyDescent="0.4">
      <c r="B878" s="28">
        <v>875</v>
      </c>
      <c r="C878" s="26">
        <v>5.3456917632674884E-2</v>
      </c>
      <c r="D878" s="42">
        <v>5.5453885817149974E-2</v>
      </c>
      <c r="E878" s="19">
        <v>7.5588085302552441E-2</v>
      </c>
      <c r="F878" s="26">
        <v>10.891080344982486</v>
      </c>
      <c r="G878" s="19">
        <v>15.117617060510488</v>
      </c>
    </row>
    <row r="879" spans="2:7" x14ac:dyDescent="0.4">
      <c r="B879" s="28">
        <v>876</v>
      </c>
      <c r="C879" s="26">
        <v>3.8883850327561822E-2</v>
      </c>
      <c r="D879" s="42">
        <v>3.3857261650148782E-2</v>
      </c>
      <c r="E879" s="19">
        <v>4.5636281672935652E-2</v>
      </c>
      <c r="F879" s="26">
        <v>7.2741111977710604</v>
      </c>
      <c r="G879" s="19">
        <v>9.1272563345871305</v>
      </c>
    </row>
    <row r="880" spans="2:7" x14ac:dyDescent="0.4">
      <c r="B880" s="28">
        <v>877</v>
      </c>
      <c r="C880" s="26">
        <v>3.9715254270494896E-2</v>
      </c>
      <c r="D880" s="42">
        <v>4.1755825436734548E-2</v>
      </c>
      <c r="E880" s="19">
        <v>5.0614391247091432E-2</v>
      </c>
      <c r="F880" s="26">
        <v>8.1471079707229457</v>
      </c>
      <c r="G880" s="19">
        <v>10.122878249418287</v>
      </c>
    </row>
    <row r="881" spans="2:7" x14ac:dyDescent="0.4">
      <c r="B881" s="28">
        <v>878</v>
      </c>
      <c r="C881" s="26">
        <v>2.5701493205467465E-2</v>
      </c>
      <c r="D881" s="42">
        <v>2.6137347090095697E-2</v>
      </c>
      <c r="E881" s="19">
        <v>4.6360434388668409E-2</v>
      </c>
      <c r="F881" s="26">
        <v>5.1838840295563156</v>
      </c>
      <c r="G881" s="19">
        <v>9.2720868777336811</v>
      </c>
    </row>
    <row r="882" spans="2:7" x14ac:dyDescent="0.4">
      <c r="B882" s="28">
        <v>879</v>
      </c>
      <c r="C882" s="26">
        <v>4.5537610355489262E-2</v>
      </c>
      <c r="D882" s="42">
        <v>3.7389229937839059E-2</v>
      </c>
      <c r="E882" s="19">
        <v>5.9187518363263573E-2</v>
      </c>
      <c r="F882" s="26">
        <v>8.2926840293328326</v>
      </c>
      <c r="G882" s="19">
        <v>11.837503672652714</v>
      </c>
    </row>
    <row r="883" spans="2:7" x14ac:dyDescent="0.4">
      <c r="B883" s="28">
        <v>880</v>
      </c>
      <c r="C883" s="26">
        <v>4.6949038449523563E-2</v>
      </c>
      <c r="D883" s="42">
        <v>4.031861946642612E-2</v>
      </c>
      <c r="E883" s="19">
        <v>5.0948604986694436E-2</v>
      </c>
      <c r="F883" s="26">
        <v>8.7267657915949677</v>
      </c>
      <c r="G883" s="19">
        <v>10.189720997338886</v>
      </c>
    </row>
    <row r="884" spans="2:7" x14ac:dyDescent="0.4">
      <c r="B884" s="28">
        <v>881</v>
      </c>
      <c r="C884" s="26">
        <v>5.7749593026549771E-2</v>
      </c>
      <c r="D884" s="42">
        <v>5.3211516269201765E-2</v>
      </c>
      <c r="E884" s="19">
        <v>2.9869775203839505E-2</v>
      </c>
      <c r="F884" s="26">
        <v>11.096110929575154</v>
      </c>
      <c r="G884" s="19">
        <v>5.9739550407679012</v>
      </c>
    </row>
    <row r="885" spans="2:7" x14ac:dyDescent="0.4">
      <c r="B885" s="28">
        <v>882</v>
      </c>
      <c r="C885" s="26">
        <v>4.5315292184461814E-2</v>
      </c>
      <c r="D885" s="42">
        <v>4.1430518615869376E-2</v>
      </c>
      <c r="E885" s="19">
        <v>5.6622840787288388E-2</v>
      </c>
      <c r="F885" s="26">
        <v>8.6745810800331178</v>
      </c>
      <c r="G885" s="19">
        <v>11.324568157457678</v>
      </c>
    </row>
    <row r="886" spans="2:7" x14ac:dyDescent="0.4">
      <c r="B886" s="28">
        <v>883</v>
      </c>
      <c r="C886" s="26">
        <v>3.8449643245667006E-2</v>
      </c>
      <c r="D886" s="42">
        <v>4.2791437874209248E-2</v>
      </c>
      <c r="E886" s="19">
        <v>2.6296527849890686E-2</v>
      </c>
      <c r="F886" s="26">
        <v>8.1241081119876242</v>
      </c>
      <c r="G886" s="19">
        <v>5.259305569978137</v>
      </c>
    </row>
    <row r="887" spans="2:7" x14ac:dyDescent="0.4">
      <c r="B887" s="28">
        <v>884</v>
      </c>
      <c r="C887" s="26">
        <v>6.6399666766138621E-2</v>
      </c>
      <c r="D887" s="42">
        <v>6.1634653362761839E-2</v>
      </c>
      <c r="E887" s="19">
        <v>5.5875992190795191E-2</v>
      </c>
      <c r="F887" s="26">
        <v>12.803432012890045</v>
      </c>
      <c r="G887" s="19">
        <v>11.175198438159038</v>
      </c>
    </row>
    <row r="888" spans="2:7" x14ac:dyDescent="0.4">
      <c r="B888" s="28">
        <v>885</v>
      </c>
      <c r="C888" s="26">
        <v>4.3953012837593959E-2</v>
      </c>
      <c r="D888" s="42">
        <v>4.2449124274220165E-2</v>
      </c>
      <c r="E888" s="19">
        <v>5.6825283067350588E-2</v>
      </c>
      <c r="F888" s="26">
        <v>8.6402137111814135</v>
      </c>
      <c r="G888" s="19">
        <v>11.365056613470118</v>
      </c>
    </row>
    <row r="889" spans="2:7" x14ac:dyDescent="0.4">
      <c r="B889" s="28">
        <v>886</v>
      </c>
      <c r="C889" s="26">
        <v>5.6738570804437984E-2</v>
      </c>
      <c r="D889" s="42">
        <v>5.2433966065916701E-2</v>
      </c>
      <c r="E889" s="19">
        <v>6.8514652538465323E-2</v>
      </c>
      <c r="F889" s="26">
        <v>10.917253687035469</v>
      </c>
      <c r="G889" s="19">
        <v>13.702930507693065</v>
      </c>
    </row>
    <row r="890" spans="2:7" x14ac:dyDescent="0.4">
      <c r="B890" s="28">
        <v>887</v>
      </c>
      <c r="C890" s="26">
        <v>6.0587861167349669E-2</v>
      </c>
      <c r="D890" s="42">
        <v>5.9942947781801412E-2</v>
      </c>
      <c r="E890" s="19">
        <v>4.5447662437421994E-2</v>
      </c>
      <c r="F890" s="26">
        <v>12.053080894915109</v>
      </c>
      <c r="G890" s="19">
        <v>9.0895324874843997</v>
      </c>
    </row>
    <row r="891" spans="2:7" x14ac:dyDescent="0.4">
      <c r="B891" s="28">
        <v>888</v>
      </c>
      <c r="C891" s="26">
        <v>6.7364102848790103E-2</v>
      </c>
      <c r="D891" s="42">
        <v>6.874536622931432E-2</v>
      </c>
      <c r="E891" s="19">
        <v>3.8905794200921814E-2</v>
      </c>
      <c r="F891" s="26">
        <v>13.610946907810442</v>
      </c>
      <c r="G891" s="19">
        <v>7.7811588401843625</v>
      </c>
    </row>
    <row r="892" spans="2:7" x14ac:dyDescent="0.4">
      <c r="B892" s="28">
        <v>889</v>
      </c>
      <c r="C892" s="26">
        <v>5.1053816303798037E-2</v>
      </c>
      <c r="D892" s="42">
        <v>4.4888463474796199E-2</v>
      </c>
      <c r="E892" s="19">
        <v>4.4811971934581689E-2</v>
      </c>
      <c r="F892" s="26">
        <v>9.5942279778594237</v>
      </c>
      <c r="G892" s="19">
        <v>8.9623943869163369</v>
      </c>
    </row>
    <row r="893" spans="2:7" x14ac:dyDescent="0.4">
      <c r="B893" s="28">
        <v>890</v>
      </c>
      <c r="C893" s="26">
        <v>5.5550478357232827E-2</v>
      </c>
      <c r="D893" s="42">
        <v>6.3510785021706151E-2</v>
      </c>
      <c r="E893" s="19">
        <v>5.4167360752768075E-2</v>
      </c>
      <c r="F893" s="26">
        <v>11.906126337893898</v>
      </c>
      <c r="G893" s="19">
        <v>10.833472150553614</v>
      </c>
    </row>
    <row r="894" spans="2:7" x14ac:dyDescent="0.4">
      <c r="B894" s="28">
        <v>891</v>
      </c>
      <c r="C894" s="26">
        <v>6.6921614705120147E-2</v>
      </c>
      <c r="D894" s="42">
        <v>6.3962596102510566E-2</v>
      </c>
      <c r="E894" s="19">
        <v>4.4363866488870078E-2</v>
      </c>
      <c r="F894" s="26">
        <v>13.088421080763071</v>
      </c>
      <c r="G894" s="19">
        <v>8.8727732977740157</v>
      </c>
    </row>
    <row r="895" spans="2:7" x14ac:dyDescent="0.4">
      <c r="B895" s="28">
        <v>892</v>
      </c>
      <c r="C895" s="26">
        <v>5.0644206382888857E-2</v>
      </c>
      <c r="D895" s="42">
        <v>5.2395227380856897E-2</v>
      </c>
      <c r="E895" s="19">
        <v>4.1809295571623675E-2</v>
      </c>
      <c r="F895" s="26">
        <v>10.303943376374576</v>
      </c>
      <c r="G895" s="19">
        <v>8.3618591143247354</v>
      </c>
    </row>
    <row r="896" spans="2:7" x14ac:dyDescent="0.4">
      <c r="B896" s="28">
        <v>893</v>
      </c>
      <c r="C896" s="26">
        <v>5.0578464657747228E-2</v>
      </c>
      <c r="D896" s="42">
        <v>5.5854948186796968E-2</v>
      </c>
      <c r="E896" s="19">
        <v>5.9477276571963764E-2</v>
      </c>
      <c r="F896" s="26">
        <v>10.643341284454419</v>
      </c>
      <c r="G896" s="19">
        <v>11.895455314392752</v>
      </c>
    </row>
    <row r="897" spans="2:7" x14ac:dyDescent="0.4">
      <c r="B897" s="28">
        <v>894</v>
      </c>
      <c r="C897" s="26">
        <v>5.2814843918640733E-2</v>
      </c>
      <c r="D897" s="42">
        <v>4.8696957505537333E-2</v>
      </c>
      <c r="E897" s="19">
        <v>6.4712727415737359E-2</v>
      </c>
      <c r="F897" s="26">
        <v>10.151180142417807</v>
      </c>
      <c r="G897" s="19">
        <v>12.942545483147471</v>
      </c>
    </row>
    <row r="898" spans="2:7" x14ac:dyDescent="0.4">
      <c r="B898" s="28">
        <v>895</v>
      </c>
      <c r="C898" s="26">
        <v>5.7838440984263349E-2</v>
      </c>
      <c r="D898" s="42">
        <v>6.4648847445374955E-2</v>
      </c>
      <c r="E898" s="19">
        <v>5.5042600949056948E-2</v>
      </c>
      <c r="F898" s="26">
        <v>12.24872884296383</v>
      </c>
      <c r="G898" s="19">
        <v>11.00852018981139</v>
      </c>
    </row>
    <row r="899" spans="2:7" x14ac:dyDescent="0.4">
      <c r="B899" s="28">
        <v>896</v>
      </c>
      <c r="C899" s="26">
        <v>7.0724962821237469E-2</v>
      </c>
      <c r="D899" s="42">
        <v>7.6522339505460613E-2</v>
      </c>
      <c r="E899" s="19">
        <v>5.6455895357922191E-2</v>
      </c>
      <c r="F899" s="26">
        <v>14.724730232669808</v>
      </c>
      <c r="G899" s="19">
        <v>11.291179071584438</v>
      </c>
    </row>
    <row r="900" spans="2:7" x14ac:dyDescent="0.4">
      <c r="B900" s="28">
        <v>897</v>
      </c>
      <c r="C900" s="26">
        <v>3.8597847447990372E-2</v>
      </c>
      <c r="D900" s="42">
        <v>4.3520524754081399E-2</v>
      </c>
      <c r="E900" s="19">
        <v>4.497597445468119E-2</v>
      </c>
      <c r="F900" s="26">
        <v>8.2118372202071761</v>
      </c>
      <c r="G900" s="19">
        <v>8.9951948909362383</v>
      </c>
    </row>
    <row r="901" spans="2:7" x14ac:dyDescent="0.4">
      <c r="B901" s="28">
        <v>898</v>
      </c>
      <c r="C901" s="26">
        <v>4.2794269645155779E-2</v>
      </c>
      <c r="D901" s="42">
        <v>5.1690363225948763E-2</v>
      </c>
      <c r="E901" s="19">
        <v>5.6677101032723304E-2</v>
      </c>
      <c r="F901" s="26">
        <v>9.448463287110453</v>
      </c>
      <c r="G901" s="19">
        <v>11.335420206544661</v>
      </c>
    </row>
    <row r="902" spans="2:7" x14ac:dyDescent="0.4">
      <c r="B902" s="28">
        <v>899</v>
      </c>
      <c r="C902" s="26">
        <v>4.8980287693230429E-2</v>
      </c>
      <c r="D902" s="42">
        <v>5.4883604549951032E-2</v>
      </c>
      <c r="E902" s="19">
        <v>4.7050785973856667E-2</v>
      </c>
      <c r="F902" s="26">
        <v>10.386389224318146</v>
      </c>
      <c r="G902" s="19">
        <v>9.4101571947713332</v>
      </c>
    </row>
    <row r="903" spans="2:7" x14ac:dyDescent="0.4">
      <c r="B903" s="28">
        <v>900</v>
      </c>
      <c r="C903" s="26">
        <v>4.8852491860207729E-2</v>
      </c>
      <c r="D903" s="42">
        <v>4.1389123567351263E-2</v>
      </c>
      <c r="E903" s="19">
        <v>5.4841377737238378E-2</v>
      </c>
      <c r="F903" s="26">
        <v>9.0241615427558983</v>
      </c>
      <c r="G903" s="19">
        <v>10.968275547447675</v>
      </c>
    </row>
    <row r="904" spans="2:7" x14ac:dyDescent="0.4">
      <c r="B904" s="28">
        <v>901</v>
      </c>
      <c r="C904" s="26">
        <v>6.2903863719333541E-2</v>
      </c>
      <c r="D904" s="42">
        <v>6.7315793784122918E-2</v>
      </c>
      <c r="E904" s="19">
        <v>6.0682782518019743E-2</v>
      </c>
      <c r="F904" s="26">
        <v>13.021965750345647</v>
      </c>
      <c r="G904" s="19">
        <v>12.136556503603948</v>
      </c>
    </row>
    <row r="905" spans="2:7" x14ac:dyDescent="0.4">
      <c r="B905" s="28">
        <v>902</v>
      </c>
      <c r="C905" s="26">
        <v>2.8337590955855477E-2</v>
      </c>
      <c r="D905" s="42">
        <v>3.4564873178409158E-2</v>
      </c>
      <c r="E905" s="19">
        <v>4.6595763598351013E-2</v>
      </c>
      <c r="F905" s="26">
        <v>6.2902464134264635</v>
      </c>
      <c r="G905" s="19">
        <v>9.3191527196702033</v>
      </c>
    </row>
    <row r="906" spans="2:7" x14ac:dyDescent="0.4">
      <c r="B906" s="28">
        <v>903</v>
      </c>
      <c r="C906" s="26">
        <v>5.5164500108667226E-2</v>
      </c>
      <c r="D906" s="42">
        <v>5.6434341015752724E-2</v>
      </c>
      <c r="E906" s="19">
        <v>4.3444504983650906E-2</v>
      </c>
      <c r="F906" s="26">
        <v>11.159884112441995</v>
      </c>
      <c r="G906" s="19">
        <v>8.6889009967301813</v>
      </c>
    </row>
    <row r="907" spans="2:7" x14ac:dyDescent="0.4">
      <c r="B907" s="28">
        <v>904</v>
      </c>
      <c r="C907" s="26">
        <v>4.7464134248715581E-2</v>
      </c>
      <c r="D907" s="42">
        <v>4.6384611453485255E-2</v>
      </c>
      <c r="E907" s="19">
        <v>3.6607858211086204E-2</v>
      </c>
      <c r="F907" s="26">
        <v>9.3848745702200844</v>
      </c>
      <c r="G907" s="19">
        <v>7.3215716422172408</v>
      </c>
    </row>
    <row r="908" spans="2:7" x14ac:dyDescent="0.4">
      <c r="B908" s="28">
        <v>905</v>
      </c>
      <c r="C908" s="26">
        <v>5.5403528845270118E-2</v>
      </c>
      <c r="D908" s="42">
        <v>5.5158082077107359E-2</v>
      </c>
      <c r="E908" s="19">
        <v>4.6036179214897208E-2</v>
      </c>
      <c r="F908" s="26">
        <v>11.056161092237748</v>
      </c>
      <c r="G908" s="19">
        <v>9.2072358429794416</v>
      </c>
    </row>
    <row r="909" spans="2:7" x14ac:dyDescent="0.4">
      <c r="B909" s="28">
        <v>906</v>
      </c>
      <c r="C909" s="26">
        <v>5.6542694777631824E-2</v>
      </c>
      <c r="D909" s="42">
        <v>6.0210485405429871E-2</v>
      </c>
      <c r="E909" s="19">
        <v>4.8778787708349529E-2</v>
      </c>
      <c r="F909" s="26">
        <v>11.675318018306168</v>
      </c>
      <c r="G909" s="19">
        <v>9.7557575416699063</v>
      </c>
    </row>
    <row r="910" spans="2:7" x14ac:dyDescent="0.4">
      <c r="B910" s="28">
        <v>907</v>
      </c>
      <c r="C910" s="26">
        <v>5.2974435542695833E-2</v>
      </c>
      <c r="D910" s="42">
        <v>4.7967821354800648E-2</v>
      </c>
      <c r="E910" s="19">
        <v>4.5714449082838622E-2</v>
      </c>
      <c r="F910" s="26">
        <v>10.094225689749649</v>
      </c>
      <c r="G910" s="19">
        <v>9.1428898165677239</v>
      </c>
    </row>
    <row r="911" spans="2:7" x14ac:dyDescent="0.4">
      <c r="B911" s="28">
        <v>908</v>
      </c>
      <c r="C911" s="26">
        <v>3.9626207720452007E-2</v>
      </c>
      <c r="D911" s="42">
        <v>3.5717755708893781E-2</v>
      </c>
      <c r="E911" s="19">
        <v>5.0205256107307174E-2</v>
      </c>
      <c r="F911" s="26">
        <v>7.5343963429345795</v>
      </c>
      <c r="G911" s="19">
        <v>10.041051221461435</v>
      </c>
    </row>
    <row r="912" spans="2:7" x14ac:dyDescent="0.4">
      <c r="B912" s="28">
        <v>909</v>
      </c>
      <c r="C912" s="26">
        <v>3.390140290306929E-2</v>
      </c>
      <c r="D912" s="42">
        <v>4.220885609698212E-2</v>
      </c>
      <c r="E912" s="19">
        <v>4.5809802119122972E-2</v>
      </c>
      <c r="F912" s="26">
        <v>7.6110259000051403</v>
      </c>
      <c r="G912" s="19">
        <v>9.1619604238245937</v>
      </c>
    </row>
    <row r="913" spans="2:7" x14ac:dyDescent="0.4">
      <c r="B913" s="28">
        <v>910</v>
      </c>
      <c r="C913" s="26">
        <v>5.7796041540129448E-2</v>
      </c>
      <c r="D913" s="42">
        <v>5.8370532623700636E-2</v>
      </c>
      <c r="E913" s="19">
        <v>4.717869914407586E-2</v>
      </c>
      <c r="F913" s="26">
        <v>11.616657416383008</v>
      </c>
      <c r="G913" s="19">
        <v>9.4357398288151728</v>
      </c>
    </row>
    <row r="914" spans="2:7" x14ac:dyDescent="0.4">
      <c r="B914" s="28">
        <v>911</v>
      </c>
      <c r="C914" s="26">
        <v>3.9053719857347721E-2</v>
      </c>
      <c r="D914" s="42">
        <v>4.3122338356261961E-2</v>
      </c>
      <c r="E914" s="19">
        <v>5.4095319938925787E-2</v>
      </c>
      <c r="F914" s="26">
        <v>8.2176058213609675</v>
      </c>
      <c r="G914" s="19">
        <v>10.819063987785157</v>
      </c>
    </row>
    <row r="915" spans="2:7" x14ac:dyDescent="0.4">
      <c r="B915" s="28">
        <v>912</v>
      </c>
      <c r="C915" s="26">
        <v>5.11239235069543E-2</v>
      </c>
      <c r="D915" s="42">
        <v>5.2499068867666525E-2</v>
      </c>
      <c r="E915" s="19">
        <v>4.071353012837662E-2</v>
      </c>
      <c r="F915" s="26">
        <v>10.362299237462082</v>
      </c>
      <c r="G915" s="19">
        <v>8.1427060256753236</v>
      </c>
    </row>
    <row r="916" spans="2:7" x14ac:dyDescent="0.4">
      <c r="B916" s="28">
        <v>913</v>
      </c>
      <c r="C916" s="26">
        <v>2.9785440364862005E-2</v>
      </c>
      <c r="D916" s="42">
        <v>3.6842035704784559E-2</v>
      </c>
      <c r="E916" s="19">
        <v>5.8564816906224192E-2</v>
      </c>
      <c r="F916" s="26">
        <v>6.6627476069646558</v>
      </c>
      <c r="G916" s="19">
        <v>11.712963381244839</v>
      </c>
    </row>
    <row r="917" spans="2:7" x14ac:dyDescent="0.4">
      <c r="B917" s="28">
        <v>914</v>
      </c>
      <c r="C917" s="26">
        <v>5.6342327515887462E-2</v>
      </c>
      <c r="D917" s="42">
        <v>4.8946763223296483E-2</v>
      </c>
      <c r="E917" s="19">
        <v>5.526692726297007E-2</v>
      </c>
      <c r="F917" s="26">
        <v>10.528909073918394</v>
      </c>
      <c r="G917" s="19">
        <v>11.053385452594014</v>
      </c>
    </row>
    <row r="918" spans="2:7" x14ac:dyDescent="0.4">
      <c r="B918" s="28">
        <v>915</v>
      </c>
      <c r="C918" s="26">
        <v>5.1355562919658232E-2</v>
      </c>
      <c r="D918" s="42">
        <v>5.4932584683234323E-2</v>
      </c>
      <c r="E918" s="19">
        <v>5.2034539888064113E-2</v>
      </c>
      <c r="F918" s="26">
        <v>10.628814760289256</v>
      </c>
      <c r="G918" s="19">
        <v>10.406907977612823</v>
      </c>
    </row>
    <row r="919" spans="2:7" x14ac:dyDescent="0.4">
      <c r="B919" s="28">
        <v>916</v>
      </c>
      <c r="C919" s="26">
        <v>5.6936047038997135E-2</v>
      </c>
      <c r="D919" s="42">
        <v>6.6174975080533868E-2</v>
      </c>
      <c r="E919" s="19">
        <v>4.3947469487586655E-2</v>
      </c>
      <c r="F919" s="26">
        <v>12.3111022119531</v>
      </c>
      <c r="G919" s="19">
        <v>8.7894938975173318</v>
      </c>
    </row>
    <row r="920" spans="2:7" x14ac:dyDescent="0.4">
      <c r="B920" s="28">
        <v>917</v>
      </c>
      <c r="C920" s="26">
        <v>3.800374824727594E-2</v>
      </c>
      <c r="D920" s="42">
        <v>4.7337176518957101E-2</v>
      </c>
      <c r="E920" s="19">
        <v>4.804731537279034E-2</v>
      </c>
      <c r="F920" s="26">
        <v>8.5340924766233037</v>
      </c>
      <c r="G920" s="19">
        <v>9.609463074558068</v>
      </c>
    </row>
    <row r="921" spans="2:7" x14ac:dyDescent="0.4">
      <c r="B921" s="28">
        <v>918</v>
      </c>
      <c r="C921" s="26">
        <v>4.2372363534418714E-2</v>
      </c>
      <c r="D921" s="42">
        <v>4.9661251751550742E-2</v>
      </c>
      <c r="E921" s="19">
        <v>5.9252377027265532E-2</v>
      </c>
      <c r="F921" s="26">
        <v>9.2033615285969468</v>
      </c>
      <c r="G921" s="19">
        <v>11.850475405453107</v>
      </c>
    </row>
    <row r="922" spans="2:7" x14ac:dyDescent="0.4">
      <c r="B922" s="28">
        <v>919</v>
      </c>
      <c r="C922" s="26">
        <v>5.7218331715159942E-2</v>
      </c>
      <c r="D922" s="42">
        <v>6.2055435998141895E-2</v>
      </c>
      <c r="E922" s="19">
        <v>6.7719549844090954E-2</v>
      </c>
      <c r="F922" s="26">
        <v>11.927376771330184</v>
      </c>
      <c r="G922" s="19">
        <v>13.543909968818191</v>
      </c>
    </row>
    <row r="923" spans="2:7" x14ac:dyDescent="0.4">
      <c r="B923" s="28">
        <v>920</v>
      </c>
      <c r="C923" s="26">
        <v>3.9317527992526857E-2</v>
      </c>
      <c r="D923" s="42">
        <v>4.3156549513726751E-2</v>
      </c>
      <c r="E923" s="19">
        <v>5.1247209405272824E-2</v>
      </c>
      <c r="F923" s="26">
        <v>8.24740775062536</v>
      </c>
      <c r="G923" s="19">
        <v>10.249441881054565</v>
      </c>
    </row>
    <row r="924" spans="2:7" x14ac:dyDescent="0.4">
      <c r="B924" s="28">
        <v>921</v>
      </c>
      <c r="C924" s="26">
        <v>3.5265653675840045E-2</v>
      </c>
      <c r="D924" s="42">
        <v>4.0456568497686161E-2</v>
      </c>
      <c r="E924" s="19">
        <v>5.7672032713419127E-2</v>
      </c>
      <c r="F924" s="26">
        <v>7.5722222173526212</v>
      </c>
      <c r="G924" s="19">
        <v>11.534406542683826</v>
      </c>
    </row>
    <row r="925" spans="2:7" x14ac:dyDescent="0.4">
      <c r="B925" s="28">
        <v>922</v>
      </c>
      <c r="C925" s="26">
        <v>4.4665559256719653E-2</v>
      </c>
      <c r="D925" s="42">
        <v>4.3039452586507487E-2</v>
      </c>
      <c r="E925" s="19">
        <v>5.637210583438966E-2</v>
      </c>
      <c r="F925" s="26">
        <v>8.7705011843227147</v>
      </c>
      <c r="G925" s="19">
        <v>11.274421166877932</v>
      </c>
    </row>
    <row r="926" spans="2:7" x14ac:dyDescent="0.4">
      <c r="B926" s="28">
        <v>923</v>
      </c>
      <c r="C926" s="26">
        <v>3.6189988916918298E-2</v>
      </c>
      <c r="D926" s="42">
        <v>4.6550884690478272E-2</v>
      </c>
      <c r="E926" s="19">
        <v>5.3052953927948017E-2</v>
      </c>
      <c r="F926" s="26">
        <v>8.2740873607396566</v>
      </c>
      <c r="G926" s="19">
        <v>10.610590785589604</v>
      </c>
    </row>
    <row r="927" spans="2:7" x14ac:dyDescent="0.4">
      <c r="B927" s="28">
        <v>924</v>
      </c>
      <c r="C927" s="26">
        <v>4.6460100133553554E-2</v>
      </c>
      <c r="D927" s="42">
        <v>4.9478555871755384E-2</v>
      </c>
      <c r="E927" s="19">
        <v>5.2754329478594153E-2</v>
      </c>
      <c r="F927" s="26">
        <v>9.5938656005308935</v>
      </c>
      <c r="G927" s="19">
        <v>10.550865895718831</v>
      </c>
    </row>
    <row r="928" spans="2:7" x14ac:dyDescent="0.4">
      <c r="B928" s="28">
        <v>925</v>
      </c>
      <c r="C928" s="26">
        <v>3.5823065389159345E-2</v>
      </c>
      <c r="D928" s="42">
        <v>3.0207133343979529E-2</v>
      </c>
      <c r="E928" s="19">
        <v>5.7212804764819436E-2</v>
      </c>
      <c r="F928" s="26">
        <v>6.6030198733138876</v>
      </c>
      <c r="G928" s="19">
        <v>11.442560952963888</v>
      </c>
    </row>
    <row r="929" spans="2:7" x14ac:dyDescent="0.4">
      <c r="B929" s="28">
        <v>926</v>
      </c>
      <c r="C929" s="26">
        <v>5.3984753508175061E-2</v>
      </c>
      <c r="D929" s="42">
        <v>5.4401003640654755E-2</v>
      </c>
      <c r="E929" s="19">
        <v>3.7451294252169767E-2</v>
      </c>
      <c r="F929" s="26">
        <v>10.838575714882982</v>
      </c>
      <c r="G929" s="19">
        <v>7.4902588504339533</v>
      </c>
    </row>
    <row r="930" spans="2:7" x14ac:dyDescent="0.4">
      <c r="B930" s="28">
        <v>927</v>
      </c>
      <c r="C930" s="26">
        <v>4.8424835947679198E-2</v>
      </c>
      <c r="D930" s="42">
        <v>5.2347458509663859E-2</v>
      </c>
      <c r="E930" s="19">
        <v>4.1583915509516872E-2</v>
      </c>
      <c r="F930" s="26">
        <v>10.077229445734305</v>
      </c>
      <c r="G930" s="19">
        <v>8.3167831019033738</v>
      </c>
    </row>
    <row r="931" spans="2:7" x14ac:dyDescent="0.4">
      <c r="B931" s="28">
        <v>928</v>
      </c>
      <c r="C931" s="26">
        <v>4.6707662202786875E-2</v>
      </c>
      <c r="D931" s="42">
        <v>4.5785559448755633E-2</v>
      </c>
      <c r="E931" s="19">
        <v>5.0651115269959281E-2</v>
      </c>
      <c r="F931" s="26">
        <v>9.2493221651542505</v>
      </c>
      <c r="G931" s="19">
        <v>10.130223053991855</v>
      </c>
    </row>
    <row r="932" spans="2:7" x14ac:dyDescent="0.4">
      <c r="B932" s="28">
        <v>929</v>
      </c>
      <c r="C932" s="26">
        <v>4.5259693794955619E-2</v>
      </c>
      <c r="D932" s="42">
        <v>4.6602153801378235E-2</v>
      </c>
      <c r="E932" s="19">
        <v>4.5622972957346082E-2</v>
      </c>
      <c r="F932" s="26">
        <v>9.1861847596333845</v>
      </c>
      <c r="G932" s="19">
        <v>9.1245945914692168</v>
      </c>
    </row>
    <row r="933" spans="2:7" x14ac:dyDescent="0.4">
      <c r="B933" s="28">
        <v>930</v>
      </c>
      <c r="C933" s="26">
        <v>5.4602732939210932E-2</v>
      </c>
      <c r="D933" s="42">
        <v>5.4793211111539737E-2</v>
      </c>
      <c r="E933" s="19">
        <v>4.6954715600741249E-2</v>
      </c>
      <c r="F933" s="26">
        <v>10.939594405075066</v>
      </c>
      <c r="G933" s="19">
        <v>9.3909431201482505</v>
      </c>
    </row>
    <row r="934" spans="2:7" x14ac:dyDescent="0.4">
      <c r="B934" s="28">
        <v>931</v>
      </c>
      <c r="C934" s="26">
        <v>4.9417471002869244E-2</v>
      </c>
      <c r="D934" s="42">
        <v>4.8215396511189994E-2</v>
      </c>
      <c r="E934" s="19">
        <v>4.6158862864661684E-2</v>
      </c>
      <c r="F934" s="26">
        <v>9.7632867514059232</v>
      </c>
      <c r="G934" s="19">
        <v>9.2317725729323374</v>
      </c>
    </row>
    <row r="935" spans="2:7" x14ac:dyDescent="0.4">
      <c r="B935" s="28">
        <v>932</v>
      </c>
      <c r="C935" s="26">
        <v>5.9798144291160156E-2</v>
      </c>
      <c r="D935" s="42">
        <v>5.1227111703627405E-2</v>
      </c>
      <c r="E935" s="19">
        <v>5.7910165680835138E-2</v>
      </c>
      <c r="F935" s="26">
        <v>11.102525599478756</v>
      </c>
      <c r="G935" s="19">
        <v>11.582033136167027</v>
      </c>
    </row>
    <row r="936" spans="2:7" x14ac:dyDescent="0.4">
      <c r="B936" s="28">
        <v>933</v>
      </c>
      <c r="C936" s="26">
        <v>5.5346369229549344E-2</v>
      </c>
      <c r="D936" s="42">
        <v>6.0029179227597033E-2</v>
      </c>
      <c r="E936" s="19">
        <v>6.0066094419538849E-2</v>
      </c>
      <c r="F936" s="26">
        <v>11.537554845714638</v>
      </c>
      <c r="G936" s="19">
        <v>12.01321888390777</v>
      </c>
    </row>
    <row r="937" spans="2:7" x14ac:dyDescent="0.4">
      <c r="B937" s="28">
        <v>934</v>
      </c>
      <c r="C937" s="26">
        <v>5.7073595678689137E-2</v>
      </c>
      <c r="D937" s="42">
        <v>5.9198625966126607E-2</v>
      </c>
      <c r="E937" s="19">
        <v>5.5613034633931219E-2</v>
      </c>
      <c r="F937" s="26">
        <v>11.627222164481575</v>
      </c>
      <c r="G937" s="19">
        <v>11.122606926786244</v>
      </c>
    </row>
    <row r="938" spans="2:7" x14ac:dyDescent="0.4">
      <c r="B938" s="28">
        <v>935</v>
      </c>
      <c r="C938" s="26">
        <v>3.3013293903706151E-2</v>
      </c>
      <c r="D938" s="42">
        <v>3.2373571690254323E-2</v>
      </c>
      <c r="E938" s="19">
        <v>6.1696960476404557E-2</v>
      </c>
      <c r="F938" s="26">
        <v>6.538686559396047</v>
      </c>
      <c r="G938" s="19">
        <v>12.339392095280912</v>
      </c>
    </row>
    <row r="939" spans="2:7" x14ac:dyDescent="0.4">
      <c r="B939" s="28">
        <v>936</v>
      </c>
      <c r="C939" s="26">
        <v>4.9288454537982043E-2</v>
      </c>
      <c r="D939" s="42">
        <v>4.0791022874178871E-2</v>
      </c>
      <c r="E939" s="19">
        <v>5.2079884866293655E-2</v>
      </c>
      <c r="F939" s="26">
        <v>9.0079477412160927</v>
      </c>
      <c r="G939" s="19">
        <v>10.415976973258731</v>
      </c>
    </row>
    <row r="940" spans="2:7" x14ac:dyDescent="0.4">
      <c r="B940" s="28">
        <v>937</v>
      </c>
      <c r="C940" s="26">
        <v>6.1325479948108191E-2</v>
      </c>
      <c r="D940" s="42">
        <v>6.196542071385476E-2</v>
      </c>
      <c r="E940" s="19">
        <v>3.5024829558792353E-2</v>
      </c>
      <c r="F940" s="26">
        <v>12.329090066196295</v>
      </c>
      <c r="G940" s="19">
        <v>7.0049659117584708</v>
      </c>
    </row>
    <row r="941" spans="2:7" x14ac:dyDescent="0.4">
      <c r="B941" s="28">
        <v>938</v>
      </c>
      <c r="C941" s="26">
        <v>3.9571159411651569E-2</v>
      </c>
      <c r="D941" s="42">
        <v>4.4743633703493449E-2</v>
      </c>
      <c r="E941" s="19">
        <v>5.0076989844575828E-2</v>
      </c>
      <c r="F941" s="26">
        <v>8.4314793115145026</v>
      </c>
      <c r="G941" s="19">
        <v>10.015397968915165</v>
      </c>
    </row>
    <row r="942" spans="2:7" x14ac:dyDescent="0.4">
      <c r="B942" s="28">
        <v>939</v>
      </c>
      <c r="C942" s="26">
        <v>4.4980348476058488E-2</v>
      </c>
      <c r="D942" s="42">
        <v>4.4266244225446921E-2</v>
      </c>
      <c r="E942" s="19">
        <v>5.1603587304897246E-2</v>
      </c>
      <c r="F942" s="26">
        <v>8.9246592701505421</v>
      </c>
      <c r="G942" s="19">
        <v>10.320717460979449</v>
      </c>
    </row>
    <row r="943" spans="2:7" x14ac:dyDescent="0.4">
      <c r="B943" s="28">
        <v>940</v>
      </c>
      <c r="C943" s="26">
        <v>3.0738623826380335E-2</v>
      </c>
      <c r="D943" s="42">
        <v>2.4473013107653815E-2</v>
      </c>
      <c r="E943" s="19">
        <v>3.4848809914048345E-2</v>
      </c>
      <c r="F943" s="26">
        <v>5.5211636934034143</v>
      </c>
      <c r="G943" s="19">
        <v>6.9697619828096693</v>
      </c>
    </row>
    <row r="944" spans="2:7" x14ac:dyDescent="0.4">
      <c r="B944" s="28">
        <v>941</v>
      </c>
      <c r="C944" s="26">
        <v>4.7108449329173838E-2</v>
      </c>
      <c r="D944" s="42">
        <v>4.1148466276061141E-2</v>
      </c>
      <c r="E944" s="19">
        <v>4.8103404577923788E-2</v>
      </c>
      <c r="F944" s="26">
        <v>8.8256915605234987</v>
      </c>
      <c r="G944" s="19">
        <v>9.6206809155847584</v>
      </c>
    </row>
    <row r="945" spans="2:7" x14ac:dyDescent="0.4">
      <c r="B945" s="28">
        <v>942</v>
      </c>
      <c r="C945" s="26">
        <v>5.2617593645729009E-2</v>
      </c>
      <c r="D945" s="42">
        <v>5.260359717409914E-2</v>
      </c>
      <c r="E945" s="19">
        <v>6.8559006128084132E-2</v>
      </c>
      <c r="F945" s="26">
        <v>10.522119081982815</v>
      </c>
      <c r="G945" s="19">
        <v>13.711801225616826</v>
      </c>
    </row>
    <row r="946" spans="2:7" x14ac:dyDescent="0.4">
      <c r="B946" s="28">
        <v>943</v>
      </c>
      <c r="C946" s="26">
        <v>4.6067909537053094E-2</v>
      </c>
      <c r="D946" s="42">
        <v>5.4332040103133111E-2</v>
      </c>
      <c r="E946" s="19">
        <v>6.1829366763316365E-2</v>
      </c>
      <c r="F946" s="26">
        <v>10.039994964018621</v>
      </c>
      <c r="G946" s="19">
        <v>12.365873352663273</v>
      </c>
    </row>
    <row r="947" spans="2:7" x14ac:dyDescent="0.4">
      <c r="B947" s="28">
        <v>944</v>
      </c>
      <c r="C947" s="26">
        <v>3.1117166501818776E-2</v>
      </c>
      <c r="D947" s="42">
        <v>3.4623759505867255E-2</v>
      </c>
      <c r="E947" s="19">
        <v>3.3455119433597136E-2</v>
      </c>
      <c r="F947" s="26">
        <v>6.5740926007686031</v>
      </c>
      <c r="G947" s="19">
        <v>6.6910238867194272</v>
      </c>
    </row>
    <row r="948" spans="2:7" x14ac:dyDescent="0.4">
      <c r="B948" s="28">
        <v>945</v>
      </c>
      <c r="C948" s="26">
        <v>3.9504947587934526E-2</v>
      </c>
      <c r="D948" s="42">
        <v>3.8909502141702731E-2</v>
      </c>
      <c r="E948" s="19">
        <v>5.4954784512790913E-2</v>
      </c>
      <c r="F948" s="26">
        <v>7.8414449729637257</v>
      </c>
      <c r="G948" s="19">
        <v>10.990956902558183</v>
      </c>
    </row>
    <row r="949" spans="2:7" x14ac:dyDescent="0.4">
      <c r="B949" s="28">
        <v>946</v>
      </c>
      <c r="C949" s="26">
        <v>2.4751516351177984E-2</v>
      </c>
      <c r="D949" s="42">
        <v>2.7986191905718962E-2</v>
      </c>
      <c r="E949" s="19">
        <v>5.6112651489318946E-2</v>
      </c>
      <c r="F949" s="26">
        <v>5.2737708256896942</v>
      </c>
      <c r="G949" s="19">
        <v>11.22253029786379</v>
      </c>
    </row>
    <row r="950" spans="2:7" x14ac:dyDescent="0.4">
      <c r="B950" s="28">
        <v>947</v>
      </c>
      <c r="C950" s="26">
        <v>5.0992441470745949E-2</v>
      </c>
      <c r="D950" s="42">
        <v>5.6644864745371296E-2</v>
      </c>
      <c r="E950" s="19">
        <v>5.2891619831681454E-2</v>
      </c>
      <c r="F950" s="26">
        <v>10.763730621611725</v>
      </c>
      <c r="G950" s="19">
        <v>10.57832396633629</v>
      </c>
    </row>
    <row r="951" spans="2:7" x14ac:dyDescent="0.4">
      <c r="B951" s="28">
        <v>948</v>
      </c>
      <c r="C951" s="26">
        <v>5.1870528266029309E-2</v>
      </c>
      <c r="D951" s="42">
        <v>5.3387239440886025E-2</v>
      </c>
      <c r="E951" s="19">
        <v>3.4723645261955066E-2</v>
      </c>
      <c r="F951" s="26">
        <v>10.525776770691532</v>
      </c>
      <c r="G951" s="19">
        <v>6.944729052391013</v>
      </c>
    </row>
    <row r="952" spans="2:7" x14ac:dyDescent="0.4">
      <c r="B952" s="28">
        <v>949</v>
      </c>
      <c r="C952" s="26">
        <v>4.3650761797753304E-2</v>
      </c>
      <c r="D952" s="42">
        <v>4.8445329817231313E-2</v>
      </c>
      <c r="E952" s="19">
        <v>3.4099886197863957E-2</v>
      </c>
      <c r="F952" s="26">
        <v>9.209609161498463</v>
      </c>
      <c r="G952" s="19">
        <v>6.8199772395727916</v>
      </c>
    </row>
    <row r="953" spans="2:7" x14ac:dyDescent="0.4">
      <c r="B953" s="28">
        <v>950</v>
      </c>
      <c r="C953" s="26">
        <v>4.3669792545979483E-2</v>
      </c>
      <c r="D953" s="42">
        <v>4.0743725725512492E-2</v>
      </c>
      <c r="E953" s="19">
        <v>3.5637585240514365E-2</v>
      </c>
      <c r="F953" s="26">
        <v>8.4413518271491981</v>
      </c>
      <c r="G953" s="19">
        <v>7.1275170481028729</v>
      </c>
    </row>
    <row r="954" spans="2:7" x14ac:dyDescent="0.4">
      <c r="B954" s="28">
        <v>951</v>
      </c>
      <c r="C954" s="26">
        <v>5.1079650361849895E-2</v>
      </c>
      <c r="D954" s="42">
        <v>4.447052938359923E-2</v>
      </c>
      <c r="E954" s="19">
        <v>3.2833289291282083E-2</v>
      </c>
      <c r="F954" s="26">
        <v>9.5550179745449135</v>
      </c>
      <c r="G954" s="19">
        <v>6.5666578582564163</v>
      </c>
    </row>
    <row r="955" spans="2:7" x14ac:dyDescent="0.4">
      <c r="B955" s="28">
        <v>952</v>
      </c>
      <c r="C955" s="26">
        <v>4.7883174654646275E-2</v>
      </c>
      <c r="D955" s="42">
        <v>3.5641001656313578E-2</v>
      </c>
      <c r="E955" s="19">
        <v>4.7116320310386844E-2</v>
      </c>
      <c r="F955" s="26">
        <v>8.3524176310959852</v>
      </c>
      <c r="G955" s="19">
        <v>9.4232640620773687</v>
      </c>
    </row>
    <row r="956" spans="2:7" x14ac:dyDescent="0.4">
      <c r="B956" s="28">
        <v>953</v>
      </c>
      <c r="C956" s="26">
        <v>3.0670310777736749E-2</v>
      </c>
      <c r="D956" s="42">
        <v>4.7940937510490673E-2</v>
      </c>
      <c r="E956" s="19">
        <v>5.2985970624239986E-2</v>
      </c>
      <c r="F956" s="26">
        <v>7.8611248288227422</v>
      </c>
      <c r="G956" s="19">
        <v>10.597194124847997</v>
      </c>
    </row>
    <row r="957" spans="2:7" x14ac:dyDescent="0.4">
      <c r="B957" s="28">
        <v>954</v>
      </c>
      <c r="C957" s="26">
        <v>4.7821171136538713E-2</v>
      </c>
      <c r="D957" s="42">
        <v>3.9130840965790732E-2</v>
      </c>
      <c r="E957" s="19">
        <v>5.8539134575993225E-2</v>
      </c>
      <c r="F957" s="26">
        <v>8.6952012102329448</v>
      </c>
      <c r="G957" s="19">
        <v>11.707826915198645</v>
      </c>
    </row>
    <row r="958" spans="2:7" x14ac:dyDescent="0.4">
      <c r="B958" s="28">
        <v>955</v>
      </c>
      <c r="C958" s="26">
        <v>4.5825174861567917E-2</v>
      </c>
      <c r="D958" s="42">
        <v>4.5247740425889617E-2</v>
      </c>
      <c r="E958" s="19">
        <v>5.6493142700923135E-2</v>
      </c>
      <c r="F958" s="26">
        <v>9.107291528745753</v>
      </c>
      <c r="G958" s="19">
        <v>11.298628540184627</v>
      </c>
    </row>
    <row r="959" spans="2:7" x14ac:dyDescent="0.4">
      <c r="B959" s="28">
        <v>956</v>
      </c>
      <c r="C959" s="26">
        <v>3.6461303283303638E-2</v>
      </c>
      <c r="D959" s="42">
        <v>2.9221844756303773E-2</v>
      </c>
      <c r="E959" s="19">
        <v>5.1457230314688449E-2</v>
      </c>
      <c r="F959" s="26">
        <v>6.5683148039607406</v>
      </c>
      <c r="G959" s="19">
        <v>10.291446062937689</v>
      </c>
    </row>
    <row r="960" spans="2:7" x14ac:dyDescent="0.4">
      <c r="B960" s="28">
        <v>957</v>
      </c>
      <c r="C960" s="26">
        <v>3.1475729528175692E-2</v>
      </c>
      <c r="D960" s="42">
        <v>2.9271428047164105E-2</v>
      </c>
      <c r="E960" s="19">
        <v>5.2939130175888735E-2</v>
      </c>
      <c r="F960" s="26">
        <v>6.0747157575339799</v>
      </c>
      <c r="G960" s="19">
        <v>10.587826035177747</v>
      </c>
    </row>
    <row r="961" spans="2:7" x14ac:dyDescent="0.4">
      <c r="B961" s="28">
        <v>958</v>
      </c>
      <c r="C961" s="26">
        <v>4.5211416816371086E-2</v>
      </c>
      <c r="D961" s="42">
        <v>4.0184778049241851E-2</v>
      </c>
      <c r="E961" s="19">
        <v>5.1314353123127279E-2</v>
      </c>
      <c r="F961" s="26">
        <v>8.5396194865612927</v>
      </c>
      <c r="G961" s="19">
        <v>10.262870624625457</v>
      </c>
    </row>
    <row r="962" spans="2:7" x14ac:dyDescent="0.4">
      <c r="B962" s="28">
        <v>959</v>
      </c>
      <c r="C962" s="26">
        <v>5.2322424367121839E-2</v>
      </c>
      <c r="D962" s="42">
        <v>5.3008672139506989E-2</v>
      </c>
      <c r="E962" s="19">
        <v>5.7786697437643697E-2</v>
      </c>
      <c r="F962" s="26">
        <v>10.533109650662883</v>
      </c>
      <c r="G962" s="19">
        <v>11.55733948752874</v>
      </c>
    </row>
    <row r="963" spans="2:7" x14ac:dyDescent="0.4">
      <c r="B963" s="28">
        <v>960</v>
      </c>
      <c r="C963" s="26">
        <v>5.1086634465218751E-2</v>
      </c>
      <c r="D963" s="42">
        <v>4.7860359713285935E-2</v>
      </c>
      <c r="E963" s="19">
        <v>6.9321444439182117E-2</v>
      </c>
      <c r="F963" s="26">
        <v>9.8946994178504681</v>
      </c>
      <c r="G963" s="19">
        <v>13.864288887836423</v>
      </c>
    </row>
    <row r="964" spans="2:7" x14ac:dyDescent="0.4">
      <c r="B964" s="28">
        <v>961</v>
      </c>
      <c r="C964" s="26">
        <v>5.6404816046739997E-2</v>
      </c>
      <c r="D964" s="42">
        <v>5.9435447146870254E-2</v>
      </c>
      <c r="E964" s="19">
        <v>4.198540206033817E-2</v>
      </c>
      <c r="F964" s="26">
        <v>11.584026319361026</v>
      </c>
      <c r="G964" s="19">
        <v>8.3970804120676341</v>
      </c>
    </row>
    <row r="965" spans="2:7" x14ac:dyDescent="0.4">
      <c r="B965" s="28">
        <v>962</v>
      </c>
      <c r="C965" s="26">
        <v>5.974830628976259E-2</v>
      </c>
      <c r="D965" s="42">
        <v>6.6746076958745348E-2</v>
      </c>
      <c r="E965" s="19">
        <v>3.7931251924578552E-2</v>
      </c>
      <c r="F965" s="26">
        <v>12.649438324850795</v>
      </c>
      <c r="G965" s="19">
        <v>7.5862503849157106</v>
      </c>
    </row>
    <row r="966" spans="2:7" x14ac:dyDescent="0.4">
      <c r="B966" s="28">
        <v>963</v>
      </c>
      <c r="C966" s="26">
        <v>4.6321892147416922E-2</v>
      </c>
      <c r="D966" s="42">
        <v>5.1538893979180551E-2</v>
      </c>
      <c r="E966" s="19">
        <v>5.4418058715893045E-2</v>
      </c>
      <c r="F966" s="26">
        <v>9.7860786126597468</v>
      </c>
      <c r="G966" s="19">
        <v>10.883611743178609</v>
      </c>
    </row>
    <row r="967" spans="2:7" x14ac:dyDescent="0.4">
      <c r="B967" s="28">
        <v>964</v>
      </c>
      <c r="C967" s="26">
        <v>3.6227944117073828E-2</v>
      </c>
      <c r="D967" s="42">
        <v>3.8861013114334077E-2</v>
      </c>
      <c r="E967" s="19">
        <v>6.0487311390395648E-2</v>
      </c>
      <c r="F967" s="26">
        <v>7.5088957231407907</v>
      </c>
      <c r="G967" s="19">
        <v>12.09746227807913</v>
      </c>
    </row>
    <row r="968" spans="2:7" x14ac:dyDescent="0.4">
      <c r="B968" s="28">
        <v>965</v>
      </c>
      <c r="C968" s="26">
        <v>4.4762239362259634E-2</v>
      </c>
      <c r="D968" s="42">
        <v>4.9253803886028305E-2</v>
      </c>
      <c r="E968" s="19">
        <v>6.3859815501966649E-2</v>
      </c>
      <c r="F968" s="26">
        <v>9.4016043248287939</v>
      </c>
      <c r="G968" s="19">
        <v>12.77196310039333</v>
      </c>
    </row>
    <row r="969" spans="2:7" x14ac:dyDescent="0.4">
      <c r="B969" s="28">
        <v>966</v>
      </c>
      <c r="C969" s="26">
        <v>4.7683669404948822E-2</v>
      </c>
      <c r="D969" s="42">
        <v>4.9053117006998048E-2</v>
      </c>
      <c r="E969" s="19">
        <v>4.0264288436585721E-2</v>
      </c>
      <c r="F969" s="26">
        <v>9.6736786411946873</v>
      </c>
      <c r="G969" s="19">
        <v>8.0528576873171449</v>
      </c>
    </row>
    <row r="970" spans="2:7" x14ac:dyDescent="0.4">
      <c r="B970" s="28">
        <v>967</v>
      </c>
      <c r="C970" s="26">
        <v>5.7576261819170235E-2</v>
      </c>
      <c r="D970" s="42">
        <v>6.5254714785500365E-2</v>
      </c>
      <c r="E970" s="19">
        <v>6.7774683519688017E-2</v>
      </c>
      <c r="F970" s="26">
        <v>12.28309766046706</v>
      </c>
      <c r="G970" s="19">
        <v>13.554936703937603</v>
      </c>
    </row>
    <row r="971" spans="2:7" x14ac:dyDescent="0.4">
      <c r="B971" s="28">
        <v>968</v>
      </c>
      <c r="C971" s="26">
        <v>3.9655872323783301E-2</v>
      </c>
      <c r="D971" s="42">
        <v>3.964475502615869E-2</v>
      </c>
      <c r="E971" s="19">
        <v>4.7836442940831621E-2</v>
      </c>
      <c r="F971" s="26">
        <v>7.9300627349941992</v>
      </c>
      <c r="G971" s="19">
        <v>9.5672885881663241</v>
      </c>
    </row>
    <row r="972" spans="2:7" x14ac:dyDescent="0.4">
      <c r="B972" s="28">
        <v>969</v>
      </c>
      <c r="C972" s="26">
        <v>4.4528553905718159E-2</v>
      </c>
      <c r="D972" s="42">
        <v>4.2598726982617525E-2</v>
      </c>
      <c r="E972" s="19">
        <v>4.7555902711613016E-2</v>
      </c>
      <c r="F972" s="26">
        <v>8.7127280888335683</v>
      </c>
      <c r="G972" s="19">
        <v>9.5111805423226023</v>
      </c>
    </row>
    <row r="973" spans="2:7" x14ac:dyDescent="0.4">
      <c r="B973" s="28">
        <v>970</v>
      </c>
      <c r="C973" s="26">
        <v>4.9729110352944778E-2</v>
      </c>
      <c r="D973" s="42">
        <v>4.6014205906073496E-2</v>
      </c>
      <c r="E973" s="19">
        <v>3.7309854931233677E-2</v>
      </c>
      <c r="F973" s="26">
        <v>9.5743316259018272</v>
      </c>
      <c r="G973" s="19">
        <v>7.4619709862467349</v>
      </c>
    </row>
    <row r="974" spans="2:7" x14ac:dyDescent="0.4">
      <c r="B974" s="28">
        <v>971</v>
      </c>
      <c r="C974" s="26">
        <v>4.6848692017084907E-2</v>
      </c>
      <c r="D974" s="42">
        <v>4.6856631926441426E-2</v>
      </c>
      <c r="E974" s="19">
        <v>3.521015096279545E-2</v>
      </c>
      <c r="F974" s="26">
        <v>9.3705323943526331</v>
      </c>
      <c r="G974" s="19">
        <v>7.04203019255909</v>
      </c>
    </row>
    <row r="975" spans="2:7" x14ac:dyDescent="0.4">
      <c r="B975" s="28">
        <v>972</v>
      </c>
      <c r="C975" s="26">
        <v>5.8976400742611249E-2</v>
      </c>
      <c r="D975" s="42">
        <v>6.0663266163125798E-2</v>
      </c>
      <c r="E975" s="19">
        <v>4.295624161626569E-2</v>
      </c>
      <c r="F975" s="26">
        <v>11.963966690573706</v>
      </c>
      <c r="G975" s="19">
        <v>8.5912483232531383</v>
      </c>
    </row>
    <row r="976" spans="2:7" x14ac:dyDescent="0.4">
      <c r="B976" s="28">
        <v>973</v>
      </c>
      <c r="C976" s="26">
        <v>4.1260156259541277E-2</v>
      </c>
      <c r="D976" s="42">
        <v>4.1646969956955666E-2</v>
      </c>
      <c r="E976" s="19">
        <v>3.4135952769737077E-2</v>
      </c>
      <c r="F976" s="26">
        <v>8.2907126216496945</v>
      </c>
      <c r="G976" s="19">
        <v>6.8271905539474158</v>
      </c>
    </row>
    <row r="977" spans="2:7" x14ac:dyDescent="0.4">
      <c r="B977" s="28">
        <v>974</v>
      </c>
      <c r="C977" s="26">
        <v>5.4532457662612596E-2</v>
      </c>
      <c r="D977" s="42">
        <v>4.9190975616314657E-2</v>
      </c>
      <c r="E977" s="19">
        <v>2.4099989650456236E-2</v>
      </c>
      <c r="F977" s="26">
        <v>10.372343327892725</v>
      </c>
      <c r="G977" s="19">
        <v>4.8199979300912474</v>
      </c>
    </row>
    <row r="978" spans="2:7" x14ac:dyDescent="0.4">
      <c r="B978" s="28">
        <v>975</v>
      </c>
      <c r="C978" s="26">
        <v>4.2962337932357167E-2</v>
      </c>
      <c r="D978" s="42">
        <v>4.3443495562068141E-2</v>
      </c>
      <c r="E978" s="19">
        <v>3.2464639279749491E-2</v>
      </c>
      <c r="F978" s="26">
        <v>8.6405833494425313</v>
      </c>
      <c r="G978" s="19">
        <v>6.4929278559498984</v>
      </c>
    </row>
    <row r="979" spans="2:7" x14ac:dyDescent="0.4">
      <c r="B979" s="28">
        <v>976</v>
      </c>
      <c r="C979" s="26">
        <v>4.5363978467678395E-2</v>
      </c>
      <c r="D979" s="42">
        <v>3.8011635321244366E-2</v>
      </c>
      <c r="E979" s="19">
        <v>3.0948131689040845E-2</v>
      </c>
      <c r="F979" s="26">
        <v>8.3375613788922767</v>
      </c>
      <c r="G979" s="19">
        <v>6.1896263378081695</v>
      </c>
    </row>
    <row r="980" spans="2:7" x14ac:dyDescent="0.4">
      <c r="B980" s="28">
        <v>977</v>
      </c>
      <c r="C980" s="26">
        <v>5.6124877597234862E-2</v>
      </c>
      <c r="D980" s="42">
        <v>5.8410715420860404E-2</v>
      </c>
      <c r="E980" s="19">
        <v>4.4244729622795263E-2</v>
      </c>
      <c r="F980" s="26">
        <v>11.453559301809527</v>
      </c>
      <c r="G980" s="19">
        <v>8.848945924559052</v>
      </c>
    </row>
    <row r="981" spans="2:7" x14ac:dyDescent="0.4">
      <c r="B981" s="28">
        <v>978</v>
      </c>
      <c r="C981" s="26">
        <v>5.7769749218823219E-2</v>
      </c>
      <c r="D981" s="42">
        <v>6.3597117320909252E-2</v>
      </c>
      <c r="E981" s="19">
        <v>6.5186361058094625E-2</v>
      </c>
      <c r="F981" s="26">
        <v>12.136686653973246</v>
      </c>
      <c r="G981" s="19">
        <v>13.037272211618925</v>
      </c>
    </row>
    <row r="982" spans="2:7" x14ac:dyDescent="0.4">
      <c r="B982" s="28">
        <v>979</v>
      </c>
      <c r="C982" s="26">
        <v>5.6311510282546995E-2</v>
      </c>
      <c r="D982" s="42">
        <v>4.3624773607001739E-2</v>
      </c>
      <c r="E982" s="19">
        <v>2.8835442358896443E-2</v>
      </c>
      <c r="F982" s="26">
        <v>9.9936283889548729</v>
      </c>
      <c r="G982" s="19">
        <v>5.7670884717792887</v>
      </c>
    </row>
    <row r="983" spans="2:7" x14ac:dyDescent="0.4">
      <c r="B983" s="28">
        <v>980</v>
      </c>
      <c r="C983" s="26">
        <v>5.5675543915769128E-2</v>
      </c>
      <c r="D983" s="42">
        <v>5.3942103014573854E-2</v>
      </c>
      <c r="E983" s="19">
        <v>4.8901995242344294E-2</v>
      </c>
      <c r="F983" s="26">
        <v>10.961764693034297</v>
      </c>
      <c r="G983" s="19">
        <v>9.7803990484688583</v>
      </c>
    </row>
    <row r="984" spans="2:7" x14ac:dyDescent="0.4">
      <c r="B984" s="28">
        <v>981</v>
      </c>
      <c r="C984" s="26">
        <v>5.5704089509755923E-2</v>
      </c>
      <c r="D984" s="42">
        <v>5.1172459915010952E-2</v>
      </c>
      <c r="E984" s="19">
        <v>6.0132267431611749E-2</v>
      </c>
      <c r="F984" s="26">
        <v>10.687654942476687</v>
      </c>
      <c r="G984" s="19">
        <v>12.02645348632235</v>
      </c>
    </row>
    <row r="985" spans="2:7" x14ac:dyDescent="0.4">
      <c r="B985" s="28">
        <v>982</v>
      </c>
      <c r="C985" s="26">
        <v>4.4438456154791924E-2</v>
      </c>
      <c r="D985" s="42">
        <v>4.4025597156014187E-2</v>
      </c>
      <c r="E985" s="19">
        <v>5.2520013636937507E-2</v>
      </c>
      <c r="F985" s="26">
        <v>8.8464053310806108</v>
      </c>
      <c r="G985" s="19">
        <v>10.504002727387501</v>
      </c>
    </row>
    <row r="986" spans="2:7" x14ac:dyDescent="0.4">
      <c r="B986" s="28">
        <v>983</v>
      </c>
      <c r="C986" s="26">
        <v>4.7215452704118581E-2</v>
      </c>
      <c r="D986" s="42">
        <v>5.0486493810204841E-2</v>
      </c>
      <c r="E986" s="19">
        <v>5.2305102109663028E-2</v>
      </c>
      <c r="F986" s="26">
        <v>9.770194651432341</v>
      </c>
      <c r="G986" s="19">
        <v>10.461020421932606</v>
      </c>
    </row>
    <row r="987" spans="2:7" x14ac:dyDescent="0.4">
      <c r="B987" s="28">
        <v>984</v>
      </c>
      <c r="C987" s="26">
        <v>3.7459736586052353E-2</v>
      </c>
      <c r="D987" s="42">
        <v>3.5579726745514136E-2</v>
      </c>
      <c r="E987" s="19">
        <v>4.7808148632538183E-2</v>
      </c>
      <c r="F987" s="26">
        <v>7.3039463331566488</v>
      </c>
      <c r="G987" s="19">
        <v>9.5616297265076362</v>
      </c>
    </row>
    <row r="988" spans="2:7" x14ac:dyDescent="0.4">
      <c r="B988" s="28">
        <v>985</v>
      </c>
      <c r="C988" s="26">
        <v>6.398694003815647E-2</v>
      </c>
      <c r="D988" s="42">
        <v>6.3871246377601748E-2</v>
      </c>
      <c r="E988" s="19">
        <v>4.8989817607556073E-2</v>
      </c>
      <c r="F988" s="26">
        <v>12.785818641575823</v>
      </c>
      <c r="G988" s="19">
        <v>9.797963521511214</v>
      </c>
    </row>
    <row r="989" spans="2:7" x14ac:dyDescent="0.4">
      <c r="B989" s="28">
        <v>986</v>
      </c>
      <c r="C989" s="26">
        <v>6.7756048325515933E-2</v>
      </c>
      <c r="D989" s="42">
        <v>6.7576850505371336E-2</v>
      </c>
      <c r="E989" s="19">
        <v>6.633200420260206E-2</v>
      </c>
      <c r="F989" s="26">
        <v>13.533289883088727</v>
      </c>
      <c r="G989" s="19">
        <v>13.266400840520411</v>
      </c>
    </row>
    <row r="990" spans="2:7" x14ac:dyDescent="0.4">
      <c r="B990" s="28">
        <v>987</v>
      </c>
      <c r="C990" s="26">
        <v>6.1706139743913827E-2</v>
      </c>
      <c r="D990" s="42">
        <v>5.9289142305491198E-2</v>
      </c>
      <c r="E990" s="19">
        <v>5.2456881358891684E-2</v>
      </c>
      <c r="F990" s="26">
        <v>12.099528204940503</v>
      </c>
      <c r="G990" s="19">
        <v>10.491376271778337</v>
      </c>
    </row>
    <row r="991" spans="2:7" x14ac:dyDescent="0.4">
      <c r="B991" s="28">
        <v>988</v>
      </c>
      <c r="C991" s="26">
        <v>5.752760986463773E-2</v>
      </c>
      <c r="D991" s="42">
        <v>5.731633732004153E-2</v>
      </c>
      <c r="E991" s="19">
        <v>4.6056364272612296E-2</v>
      </c>
      <c r="F991" s="26">
        <v>11.484394718467925</v>
      </c>
      <c r="G991" s="19">
        <v>9.2112728545224591</v>
      </c>
    </row>
    <row r="992" spans="2:7" x14ac:dyDescent="0.4">
      <c r="B992" s="28">
        <v>989</v>
      </c>
      <c r="C992" s="26">
        <v>4.7349880544540771E-2</v>
      </c>
      <c r="D992" s="42">
        <v>4.8176312133958815E-2</v>
      </c>
      <c r="E992" s="19">
        <v>5.2241435255443898E-2</v>
      </c>
      <c r="F992" s="26">
        <v>9.5526192678499591</v>
      </c>
      <c r="G992" s="19">
        <v>10.44828705108878</v>
      </c>
    </row>
    <row r="993" spans="2:7" x14ac:dyDescent="0.4">
      <c r="B993" s="28">
        <v>990</v>
      </c>
      <c r="C993" s="26">
        <v>7.4449219656669854E-2</v>
      </c>
      <c r="D993" s="42">
        <v>7.792775578292406E-2</v>
      </c>
      <c r="E993" s="19">
        <v>4.7667036032997538E-2</v>
      </c>
      <c r="F993" s="26">
        <v>15.237697543959392</v>
      </c>
      <c r="G993" s="19">
        <v>9.5334072065995077</v>
      </c>
    </row>
    <row r="994" spans="2:7" x14ac:dyDescent="0.4">
      <c r="B994" s="28">
        <v>991</v>
      </c>
      <c r="C994" s="26">
        <v>5.065338500715736E-2</v>
      </c>
      <c r="D994" s="42">
        <v>4.9160726014720081E-2</v>
      </c>
      <c r="E994" s="19">
        <v>3.2660897213992707E-2</v>
      </c>
      <c r="F994" s="26">
        <v>9.9814111021877441</v>
      </c>
      <c r="G994" s="19">
        <v>6.5321794427985411</v>
      </c>
    </row>
    <row r="995" spans="2:7" x14ac:dyDescent="0.4">
      <c r="B995" s="28">
        <v>992</v>
      </c>
      <c r="C995" s="26">
        <v>6.2086827110564791E-2</v>
      </c>
      <c r="D995" s="42">
        <v>6.1133577889818748E-2</v>
      </c>
      <c r="E995" s="19">
        <v>6.9482777672810733E-2</v>
      </c>
      <c r="F995" s="26">
        <v>12.322040500038355</v>
      </c>
      <c r="G995" s="19">
        <v>13.896555534562147</v>
      </c>
    </row>
    <row r="996" spans="2:7" x14ac:dyDescent="0.4">
      <c r="B996" s="28">
        <v>993</v>
      </c>
      <c r="C996" s="26">
        <v>6.2153935693453094E-2</v>
      </c>
      <c r="D996" s="42">
        <v>5.7256170747085285E-2</v>
      </c>
      <c r="E996" s="19">
        <v>5.3808325906599695E-2</v>
      </c>
      <c r="F996" s="26">
        <v>11.941010644053838</v>
      </c>
      <c r="G996" s="19">
        <v>10.761665181319939</v>
      </c>
    </row>
    <row r="997" spans="2:7" x14ac:dyDescent="0.4">
      <c r="B997" s="28">
        <v>994</v>
      </c>
      <c r="C997" s="26">
        <v>5.0609473713119899E-2</v>
      </c>
      <c r="D997" s="42">
        <v>4.732334555456736E-2</v>
      </c>
      <c r="E997" s="19">
        <v>3.3843208957581916E-2</v>
      </c>
      <c r="F997" s="26">
        <v>9.7932819267687261</v>
      </c>
      <c r="G997" s="19">
        <v>6.7686417915163837</v>
      </c>
    </row>
    <row r="998" spans="2:7" x14ac:dyDescent="0.4">
      <c r="B998" s="28">
        <v>995</v>
      </c>
      <c r="C998" s="26">
        <v>5.8498398904086195E-2</v>
      </c>
      <c r="D998" s="42">
        <v>5.5047044661851049E-2</v>
      </c>
      <c r="E998" s="19">
        <v>4.6323842314347961E-2</v>
      </c>
      <c r="F998" s="26">
        <v>11.354544356593724</v>
      </c>
      <c r="G998" s="19">
        <v>9.2647684628695917</v>
      </c>
    </row>
    <row r="999" spans="2:7" x14ac:dyDescent="0.4">
      <c r="B999" s="28">
        <v>996</v>
      </c>
      <c r="C999" s="26">
        <v>4.0339394144788758E-2</v>
      </c>
      <c r="D999" s="42">
        <v>4.0633679140404833E-2</v>
      </c>
      <c r="E999" s="19">
        <v>4.2519485791668185E-2</v>
      </c>
      <c r="F999" s="26">
        <v>8.09730732851936</v>
      </c>
      <c r="G999" s="19">
        <v>8.5038971583336362</v>
      </c>
    </row>
    <row r="1000" spans="2:7" x14ac:dyDescent="0.4">
      <c r="B1000" s="28">
        <v>997</v>
      </c>
      <c r="C1000" s="26">
        <v>5.385535333085343E-2</v>
      </c>
      <c r="D1000" s="42">
        <v>6.1452682879294472E-2</v>
      </c>
      <c r="E1000" s="19">
        <v>4.5156248085425552E-2</v>
      </c>
      <c r="F1000" s="26">
        <v>11.53080362101479</v>
      </c>
      <c r="G1000" s="19">
        <v>9.0312496170851109</v>
      </c>
    </row>
    <row r="1001" spans="2:7" x14ac:dyDescent="0.4">
      <c r="B1001" s="28">
        <v>998</v>
      </c>
      <c r="C1001" s="26">
        <v>4.1061453694237429E-2</v>
      </c>
      <c r="D1001" s="42">
        <v>4.1300479953730568E-2</v>
      </c>
      <c r="E1001" s="19">
        <v>4.2355177031752234E-2</v>
      </c>
      <c r="F1001" s="26">
        <v>8.2361933647968009</v>
      </c>
      <c r="G1001" s="19">
        <v>8.4710354063504472</v>
      </c>
    </row>
    <row r="1002" spans="2:7" x14ac:dyDescent="0.4">
      <c r="B1002" s="28">
        <v>999</v>
      </c>
      <c r="C1002" s="26">
        <v>4.3440824972896065E-2</v>
      </c>
      <c r="D1002" s="42">
        <v>4.3816464463142149E-2</v>
      </c>
      <c r="E1002" s="19">
        <v>6.3996795259659123E-2</v>
      </c>
      <c r="F1002" s="26">
        <v>8.725728943603821</v>
      </c>
      <c r="G1002" s="19">
        <v>12.799359051931825</v>
      </c>
    </row>
    <row r="1003" spans="2:7" ht="15" thickBot="1" x14ac:dyDescent="0.45">
      <c r="B1003" s="29">
        <v>1000</v>
      </c>
      <c r="C1003" s="17">
        <v>7.3171165367128158E-2</v>
      </c>
      <c r="D1003" s="8">
        <v>7.5670819956794033E-2</v>
      </c>
      <c r="E1003" s="20">
        <v>4.6459547240923396E-2</v>
      </c>
      <c r="F1003" s="17">
        <v>14.884198532392219</v>
      </c>
      <c r="G1003" s="20">
        <v>9.2919094481846791</v>
      </c>
    </row>
  </sheetData>
  <mergeCells count="10">
    <mergeCell ref="I19:K19"/>
    <mergeCell ref="I64:K64"/>
    <mergeCell ref="I70:K70"/>
    <mergeCell ref="AT2:AV2"/>
    <mergeCell ref="C1:E1"/>
    <mergeCell ref="F1:G1"/>
    <mergeCell ref="I1:K1"/>
    <mergeCell ref="M1:V1"/>
    <mergeCell ref="X1:AG1"/>
    <mergeCell ref="AI1:AR1"/>
  </mergeCells>
  <dataValidations count="1">
    <dataValidation type="list" allowBlank="1" showInputMessage="1" showErrorMessage="1" promptTitle="Select Output Cell" sqref="AJ3" xr:uid="{01D5EC56-2492-4C6B-863F-DCB370AB46BA}">
      <formula1>$AU$3:$AV$3</formula1>
    </dataValidation>
  </dataValidations>
  <hyperlinks>
    <hyperlink ref="A2" location="$F$1" display="Risk Outputs" xr:uid="{F3D0CE94-FEB8-485C-983E-369C12A3FF94}"/>
    <hyperlink ref="A3" location="$I$1" display="Simulation Statistics" xr:uid="{C46AC470-D38C-45A0-BBE6-17EAB83C9ECF}"/>
    <hyperlink ref="A4" location="Percentiles" display="Risk Output Percentiles" xr:uid="{40552028-6EAD-4C07-92E0-1DAD11BF6A62}"/>
    <hyperlink ref="A5" location="PercentRank" display="Calculate Percent Rank" xr:uid="{BBA182F9-371D-4C1B-960F-A7F599CAFDE5}"/>
    <hyperlink ref="A6" location="Correlations" display="Correlations" xr:uid="{F2130922-AF15-4AB6-8A87-44E46692BADB}"/>
    <hyperlink ref="A7" location="$M$1" display="Output Cumulative Distributions" xr:uid="{FA89C3C2-AA31-4B28-B818-C79C411BB1F2}"/>
    <hyperlink ref="A8" location="$X$1" display="Output Distributions" xr:uid="{C7FB0634-4371-4C30-8899-827ABC03F4B8}"/>
    <hyperlink ref="A9" location="$AI$1" display="Risk Tornado Diagram" xr:uid="{844831DA-DEF9-4C68-B904-7827E7FDE2B4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F08D-B7F5-4D8C-A8C4-4247594E978E}">
  <dimension ref="A1:AV1003"/>
  <sheetViews>
    <sheetView tabSelected="1" topLeftCell="O1" workbookViewId="0">
      <selection activeCell="J7" sqref="J7:K7"/>
    </sheetView>
  </sheetViews>
  <sheetFormatPr defaultRowHeight="14.6" x14ac:dyDescent="0.4"/>
  <cols>
    <col min="1" max="1" width="28.61328125" bestFit="1" customWidth="1"/>
    <col min="3" max="4" width="10.84375" customWidth="1"/>
    <col min="5" max="5" width="10.765625" customWidth="1"/>
    <col min="6" max="7" width="17.69140625" bestFit="1" customWidth="1"/>
    <col min="9" max="9" width="20.84375" bestFit="1" customWidth="1"/>
    <col min="10" max="11" width="17.69140625" bestFit="1" customWidth="1"/>
    <col min="35" max="35" width="13" bestFit="1" customWidth="1"/>
    <col min="36" max="36" width="17.69140625" bestFit="1" customWidth="1"/>
    <col min="46" max="46" width="10.84375" hidden="1" customWidth="1"/>
    <col min="47" max="48" width="17.69140625" hidden="1" customWidth="1"/>
  </cols>
  <sheetData>
    <row r="1" spans="1:48" ht="15" thickBot="1" x14ac:dyDescent="0.45">
      <c r="A1" s="2" t="s">
        <v>51</v>
      </c>
      <c r="C1" s="39" t="s">
        <v>43</v>
      </c>
      <c r="D1" s="40"/>
      <c r="E1" s="41"/>
      <c r="F1" s="39" t="s">
        <v>44</v>
      </c>
      <c r="G1" s="41"/>
      <c r="I1" s="39" t="s">
        <v>47</v>
      </c>
      <c r="J1" s="40"/>
      <c r="K1" s="41"/>
      <c r="M1" s="38" t="s">
        <v>48</v>
      </c>
      <c r="N1" s="38"/>
      <c r="O1" s="38"/>
      <c r="P1" s="38"/>
      <c r="Q1" s="38"/>
      <c r="R1" s="38"/>
      <c r="S1" s="38"/>
      <c r="T1" s="38"/>
      <c r="U1" s="38"/>
      <c r="V1" s="38"/>
      <c r="X1" s="38" t="s">
        <v>49</v>
      </c>
      <c r="Y1" s="38"/>
      <c r="Z1" s="38"/>
      <c r="AA1" s="38"/>
      <c r="AB1" s="38"/>
      <c r="AC1" s="38"/>
      <c r="AD1" s="38"/>
      <c r="AE1" s="38"/>
      <c r="AF1" s="38"/>
      <c r="AG1" s="38"/>
      <c r="AI1" s="38" t="s">
        <v>50</v>
      </c>
      <c r="AJ1" s="38"/>
      <c r="AK1" s="38"/>
      <c r="AL1" s="38"/>
      <c r="AM1" s="38"/>
      <c r="AN1" s="38"/>
      <c r="AO1" s="38"/>
      <c r="AP1" s="38"/>
      <c r="AQ1" s="38"/>
      <c r="AR1" s="38"/>
    </row>
    <row r="2" spans="1:48" ht="15" thickBot="1" x14ac:dyDescent="0.45">
      <c r="A2" s="30" t="s">
        <v>52</v>
      </c>
      <c r="B2" s="27"/>
      <c r="C2" s="43" t="s">
        <v>35</v>
      </c>
      <c r="D2" s="21" t="s">
        <v>37</v>
      </c>
      <c r="E2" s="22" t="s">
        <v>39</v>
      </c>
      <c r="F2" s="43" t="s">
        <v>45</v>
      </c>
      <c r="G2" s="22" t="s">
        <v>46</v>
      </c>
      <c r="I2" s="44"/>
      <c r="J2" s="43" t="s">
        <v>45</v>
      </c>
      <c r="K2" s="22" t="s">
        <v>46</v>
      </c>
      <c r="AT2" s="39" t="str">
        <f>"Correlations - Column "&amp;$AI$5&amp;" sorted"</f>
        <v>Correlations - Column 1 sorted</v>
      </c>
      <c r="AU2" s="40"/>
      <c r="AV2" s="41"/>
    </row>
    <row r="3" spans="1:48" ht="15" thickBot="1" x14ac:dyDescent="0.45">
      <c r="A3" s="30" t="s">
        <v>47</v>
      </c>
      <c r="B3" s="29" t="s">
        <v>24</v>
      </c>
      <c r="C3" s="17" t="s">
        <v>36</v>
      </c>
      <c r="D3" s="8" t="s">
        <v>38</v>
      </c>
      <c r="E3" s="20" t="s">
        <v>40</v>
      </c>
      <c r="F3" s="23" t="s">
        <v>41</v>
      </c>
      <c r="G3" s="24" t="s">
        <v>42</v>
      </c>
      <c r="I3" s="45"/>
      <c r="J3" s="23" t="s">
        <v>41</v>
      </c>
      <c r="K3" s="24" t="s">
        <v>42</v>
      </c>
      <c r="AI3" t="s">
        <v>74</v>
      </c>
      <c r="AJ3" s="33" t="s">
        <v>45</v>
      </c>
      <c r="AT3" s="44"/>
      <c r="AU3" s="43" t="s">
        <v>45</v>
      </c>
      <c r="AV3" s="22" t="s">
        <v>46</v>
      </c>
    </row>
    <row r="4" spans="1:48" ht="15" thickBot="1" x14ac:dyDescent="0.45">
      <c r="A4" s="30" t="s">
        <v>53</v>
      </c>
      <c r="B4" s="27">
        <v>1</v>
      </c>
      <c r="C4" s="25">
        <v>4.1376758729048814E-2</v>
      </c>
      <c r="D4" s="16">
        <v>5.742115183521701E-2</v>
      </c>
      <c r="E4" s="18">
        <v>4.8435137400616633E-2</v>
      </c>
      <c r="F4" s="25">
        <v>9.8797910564265834</v>
      </c>
      <c r="G4" s="18">
        <v>9.6870274801233265</v>
      </c>
      <c r="I4" s="46" t="s">
        <v>56</v>
      </c>
      <c r="J4" s="25">
        <f>_xlfn.AGGREGATE(1,6,F$4:F$1003)</f>
        <v>9.999944529590616</v>
      </c>
      <c r="K4" s="18">
        <f>_xlfn.AGGREGATE(1,6,G$4:G$1003)</f>
        <v>10.000481314521641</v>
      </c>
      <c r="AI4" t="s">
        <v>75</v>
      </c>
      <c r="AJ4" t="str">
        <f>HLOOKUP($AJ$3,$AU$3:$AV$4,2,0)</f>
        <v>Two region defaults</v>
      </c>
      <c r="AT4" s="45" t="s">
        <v>73</v>
      </c>
      <c r="AU4" s="23" t="s">
        <v>41</v>
      </c>
      <c r="AV4" s="24" t="s">
        <v>42</v>
      </c>
    </row>
    <row r="5" spans="1:48" x14ac:dyDescent="0.4">
      <c r="A5" s="30" t="s">
        <v>54</v>
      </c>
      <c r="B5" s="28">
        <v>2</v>
      </c>
      <c r="C5" s="26">
        <v>7.4996170765559991E-2</v>
      </c>
      <c r="D5" s="42">
        <v>3.8990842820981558E-2</v>
      </c>
      <c r="E5" s="19">
        <v>4.819765080487344E-2</v>
      </c>
      <c r="F5" s="26">
        <v>11.398701358654154</v>
      </c>
      <c r="G5" s="19">
        <v>9.6395301609746884</v>
      </c>
      <c r="I5" s="47" t="s">
        <v>57</v>
      </c>
      <c r="J5" s="26">
        <f>_xlfn.AGGREGATE(12,6,F$4:F$1003)</f>
        <v>9.9970193110625054</v>
      </c>
      <c r="K5" s="19">
        <f>_xlfn.AGGREGATE(12,6,G$4:G$1003)</f>
        <v>9.9998977303605585</v>
      </c>
      <c r="AI5" s="34">
        <f>MATCH($AJ$3,$AU$3:$AV$3,0)</f>
        <v>1</v>
      </c>
      <c r="AT5" s="27" t="str">
        <f t="array" ref="AT5:AV7">[1]!SortedTable($I$73:$K$75,$AI$5+1,1,1)</f>
        <v>Model!$E$4</v>
      </c>
      <c r="AU5" s="25" t="str">
        <v/>
      </c>
      <c r="AV5" s="18">
        <v>0.99999999999999944</v>
      </c>
    </row>
    <row r="6" spans="1:48" x14ac:dyDescent="0.4">
      <c r="A6" s="30" t="s">
        <v>55</v>
      </c>
      <c r="B6" s="28">
        <v>3</v>
      </c>
      <c r="C6" s="26">
        <v>1.9096649875158328E-2</v>
      </c>
      <c r="D6" s="42">
        <v>6.0584695615728039E-2</v>
      </c>
      <c r="E6" s="19">
        <v>3.5597958799719082E-2</v>
      </c>
      <c r="F6" s="26">
        <v>7.9681345490886368</v>
      </c>
      <c r="G6" s="19">
        <v>7.1195917599438161</v>
      </c>
      <c r="I6" s="47" t="s">
        <v>58</v>
      </c>
      <c r="J6" s="26" t="e">
        <f>_xlfn.AGGREGATE(13,6,F$4:F$1003)</f>
        <v>#N/A</v>
      </c>
      <c r="K6" s="19" t="e">
        <f>_xlfn.AGGREGATE(13,6,G$4:G$1003)</f>
        <v>#N/A</v>
      </c>
      <c r="AI6" t="str">
        <f>"Tornado Diagram for "&amp;$AJ$4&amp;" ("&amp;$AJ$3&amp;")"</f>
        <v>Tornado Diagram for Two region defaults (Model!$B$6)</v>
      </c>
      <c r="AT6" s="28" t="str">
        <v>Model!$B$4</v>
      </c>
      <c r="AU6" s="26">
        <v>0.27312237638935649</v>
      </c>
      <c r="AV6" s="19" t="str">
        <v/>
      </c>
    </row>
    <row r="7" spans="1:48" ht="15" thickBot="1" x14ac:dyDescent="0.45">
      <c r="A7" s="30" t="s">
        <v>48</v>
      </c>
      <c r="B7" s="28">
        <v>4</v>
      </c>
      <c r="C7" s="26">
        <v>4.2202574080357769E-2</v>
      </c>
      <c r="D7" s="42">
        <v>5.3814361452024541E-2</v>
      </c>
      <c r="E7" s="19">
        <v>6.1608060893687769E-2</v>
      </c>
      <c r="F7" s="26">
        <v>9.6016935532382313</v>
      </c>
      <c r="G7" s="19">
        <v>12.321612178737555</v>
      </c>
      <c r="I7" s="47" t="s">
        <v>59</v>
      </c>
      <c r="J7" s="26">
        <f>_xlfn.AGGREGATE(7,6,F$4:F$1003)</f>
        <v>0.54776340277724</v>
      </c>
      <c r="K7" s="19">
        <f>_xlfn.AGGREGATE(7,6,G$4:G$1003)</f>
        <v>1.9992557789481364</v>
      </c>
      <c r="AI7" t="str">
        <f ca="1">CELL("filename", A1)</f>
        <v>https://1sfu-my.sharepoint.com/personal/mjbrydon_sfu_ca/Documents/Tutorials/BasicAnalytics/MonteCarlo/XLRisk/source/[Diversification.xlsx]Risk Results 3</v>
      </c>
      <c r="AT7" s="29" t="str">
        <v>Model!$C$4</v>
      </c>
      <c r="AU7" s="17">
        <v>0.27489115524117053</v>
      </c>
      <c r="AV7" s="20" t="str">
        <v/>
      </c>
    </row>
    <row r="8" spans="1:48" x14ac:dyDescent="0.4">
      <c r="A8" s="30" t="s">
        <v>49</v>
      </c>
      <c r="B8" s="28">
        <v>5</v>
      </c>
      <c r="C8" s="26">
        <v>5.346970372186613E-2</v>
      </c>
      <c r="D8" s="42">
        <v>4.8412469669610519E-2</v>
      </c>
      <c r="E8" s="19">
        <v>4.5165952365999296E-2</v>
      </c>
      <c r="F8" s="26">
        <v>10.188217339147664</v>
      </c>
      <c r="G8" s="19">
        <v>9.0331904731998591</v>
      </c>
      <c r="I8" s="47" t="s">
        <v>60</v>
      </c>
      <c r="J8" s="26">
        <f>_xlfn.AGGREGATE(10,6,F$4:F$1003)</f>
        <v>0.30004474542210086</v>
      </c>
      <c r="K8" s="19">
        <f>_xlfn.AGGREGATE(10,6,G$4:G$1003)</f>
        <v>3.9970236696575197</v>
      </c>
      <c r="AI8" t="str">
        <f ca="1">"'"&amp;MID($AI$7,FIND("]",$AI$7)+1,31)&amp;"'!"</f>
        <v>'Risk Results 3'!</v>
      </c>
    </row>
    <row r="9" spans="1:48" x14ac:dyDescent="0.4">
      <c r="A9" s="30" t="s">
        <v>50</v>
      </c>
      <c r="B9" s="28">
        <v>6</v>
      </c>
      <c r="C9" s="26">
        <v>4.0220585111552923E-2</v>
      </c>
      <c r="D9" s="42">
        <v>5.9965426967807697E-2</v>
      </c>
      <c r="E9" s="19">
        <v>5.7552608978731698E-2</v>
      </c>
      <c r="F9" s="26">
        <v>10.018601207936062</v>
      </c>
      <c r="G9" s="19">
        <v>11.510521795746339</v>
      </c>
      <c r="I9" s="47" t="s">
        <v>61</v>
      </c>
      <c r="J9" s="26">
        <f>KURT(F$4:F$1003)</f>
        <v>0.1113462380809116</v>
      </c>
      <c r="K9" s="19">
        <f>KURT(G$4:G$1003)</f>
        <v>-3.358234990971809E-2</v>
      </c>
      <c r="AI9" t="str">
        <f ca="1">$AI$8&amp;ADDRESS(5+COUNTBLANK(OFFSET($AT$5:$AT$7,0,$AI$5)),46)&amp;":$AT$7"</f>
        <v>'Risk Results 3'!$AT$6:$AT$7</v>
      </c>
    </row>
    <row r="10" spans="1:48" x14ac:dyDescent="0.4">
      <c r="B10" s="28">
        <v>7</v>
      </c>
      <c r="C10" s="26">
        <v>4.7751267337874409E-2</v>
      </c>
      <c r="D10" s="42">
        <v>4.7330701343063039E-2</v>
      </c>
      <c r="E10" s="19">
        <v>4.2225496005002083E-2</v>
      </c>
      <c r="F10" s="26">
        <v>9.5081968680937443</v>
      </c>
      <c r="G10" s="19">
        <v>8.4450992010004171</v>
      </c>
      <c r="I10" s="47" t="s">
        <v>62</v>
      </c>
      <c r="J10" s="26">
        <f>SKEW(F$4:F$1003)</f>
        <v>1.7675217523167603E-2</v>
      </c>
      <c r="K10" s="19">
        <f>SKEW(G$4:G$1003)</f>
        <v>6.4393287485548147E-3</v>
      </c>
    </row>
    <row r="11" spans="1:48" x14ac:dyDescent="0.4">
      <c r="B11" s="28">
        <v>8</v>
      </c>
      <c r="C11" s="26">
        <v>5.3602782152105642E-2</v>
      </c>
      <c r="D11" s="42">
        <v>3.9930133855154551E-2</v>
      </c>
      <c r="E11" s="19">
        <v>6.7195450342835625E-2</v>
      </c>
      <c r="F11" s="26">
        <v>9.3532916007260187</v>
      </c>
      <c r="G11" s="19">
        <v>13.439090068567126</v>
      </c>
      <c r="I11" s="47" t="s">
        <v>63</v>
      </c>
      <c r="J11" s="26">
        <f>_xlfn.AGGREGATE(5,6,F$4:F$1003)</f>
        <v>7.9681345490886368</v>
      </c>
      <c r="K11" s="19">
        <f>_xlfn.AGGREGATE(5,6,G$4:G$1003)</f>
        <v>3.8116231006530521</v>
      </c>
    </row>
    <row r="12" spans="1:48" x14ac:dyDescent="0.4">
      <c r="B12" s="28">
        <v>9</v>
      </c>
      <c r="C12" s="26">
        <v>4.8898216715124912E-2</v>
      </c>
      <c r="D12" s="42">
        <v>4.5540018018092654E-2</v>
      </c>
      <c r="E12" s="19">
        <v>5.6319820148118399E-2</v>
      </c>
      <c r="F12" s="26">
        <v>9.443823473321757</v>
      </c>
      <c r="G12" s="19">
        <v>11.263964029623679</v>
      </c>
      <c r="I12" s="47" t="s">
        <v>64</v>
      </c>
      <c r="J12" s="26">
        <f>_xlfn.AGGREGATE(4,6,F$4:F$1003)</f>
        <v>11.849252395843727</v>
      </c>
      <c r="K12" s="19">
        <f>_xlfn.AGGREGATE(4,6,G$4:G$1003)</f>
        <v>16.419537278201986</v>
      </c>
    </row>
    <row r="13" spans="1:48" x14ac:dyDescent="0.4">
      <c r="B13" s="28">
        <v>10</v>
      </c>
      <c r="C13" s="26">
        <v>5.3864049848935718E-2</v>
      </c>
      <c r="D13" s="42">
        <v>4.0996864309494938E-2</v>
      </c>
      <c r="E13" s="19">
        <v>4.8339806865696264E-2</v>
      </c>
      <c r="F13" s="26">
        <v>9.4860914158430667</v>
      </c>
      <c r="G13" s="19">
        <v>9.6679613731392529</v>
      </c>
      <c r="I13" s="47" t="s">
        <v>31</v>
      </c>
      <c r="J13" s="26">
        <f>J12-J11</f>
        <v>3.8811178467550906</v>
      </c>
      <c r="K13" s="19">
        <f>K12-K11</f>
        <v>12.607914177548935</v>
      </c>
    </row>
    <row r="14" spans="1:48" x14ac:dyDescent="0.4">
      <c r="B14" s="28">
        <v>11</v>
      </c>
      <c r="C14" s="26">
        <v>2.5028255745540882E-2</v>
      </c>
      <c r="D14" s="42">
        <v>7.0178778118196547E-2</v>
      </c>
      <c r="E14" s="19">
        <v>5.6231357071081192E-2</v>
      </c>
      <c r="F14" s="26">
        <v>9.5207033863737429</v>
      </c>
      <c r="G14" s="19">
        <v>11.246271414216238</v>
      </c>
      <c r="I14" s="47" t="s">
        <v>65</v>
      </c>
      <c r="J14" s="26">
        <f>COUNT(F$4:F$1003)</f>
        <v>1000</v>
      </c>
      <c r="K14" s="19">
        <f>COUNT(G$4:G$1003)</f>
        <v>1000</v>
      </c>
    </row>
    <row r="15" spans="1:48" x14ac:dyDescent="0.4">
      <c r="B15" s="28">
        <v>12</v>
      </c>
      <c r="C15" s="26">
        <v>4.5977518483419327E-2</v>
      </c>
      <c r="D15" s="42">
        <v>6.3088976088155446E-2</v>
      </c>
      <c r="E15" s="19">
        <v>5.2749179233877036E-2</v>
      </c>
      <c r="F15" s="26">
        <v>10.906649457157478</v>
      </c>
      <c r="G15" s="19">
        <v>10.549835846775407</v>
      </c>
      <c r="I15" s="47" t="s">
        <v>66</v>
      </c>
      <c r="J15" s="26">
        <f t="array" ref="J15">COUNT(IF(ISERROR(F$4:F$1003), 1, ""))</f>
        <v>0</v>
      </c>
      <c r="K15" s="19">
        <f>COUNT(IF(ISERROR(G$4:G$1003), 1, ""))</f>
        <v>0</v>
      </c>
    </row>
    <row r="16" spans="1:48" x14ac:dyDescent="0.4">
      <c r="B16" s="28">
        <v>13</v>
      </c>
      <c r="C16" s="26">
        <v>4.7024164122000695E-2</v>
      </c>
      <c r="D16" s="42">
        <v>5.218016825304924E-2</v>
      </c>
      <c r="E16" s="19">
        <v>4.3068652654931622E-2</v>
      </c>
      <c r="F16" s="26">
        <v>9.9204332375049944</v>
      </c>
      <c r="G16" s="19">
        <v>8.6137305309863237</v>
      </c>
      <c r="I16" s="47" t="s">
        <v>67</v>
      </c>
      <c r="J16" s="26">
        <f>J7/SQRT(J14)</f>
        <v>1.73217997166028E-2</v>
      </c>
      <c r="K16" s="19">
        <f>K7/SQRT(K14)</f>
        <v>6.3222018867302235E-2</v>
      </c>
    </row>
    <row r="17" spans="2:11" ht="15" thickBot="1" x14ac:dyDescent="0.45">
      <c r="B17" s="28">
        <v>14</v>
      </c>
      <c r="C17" s="26">
        <v>3.0060153926814666E-2</v>
      </c>
      <c r="D17" s="42">
        <v>6.8491462308239173E-2</v>
      </c>
      <c r="E17" s="19">
        <v>6.1147228988634929E-2</v>
      </c>
      <c r="F17" s="26">
        <v>9.8551616235053849</v>
      </c>
      <c r="G17" s="19">
        <v>12.229445797726985</v>
      </c>
      <c r="I17" s="48" t="s">
        <v>68</v>
      </c>
      <c r="J17" s="17">
        <f>_xlfn.CONFIDENCE.T(5%,J7,J14)</f>
        <v>3.3991285765339538E-2</v>
      </c>
      <c r="K17" s="20">
        <f>_xlfn.CONFIDENCE.T(5%,K7,K14)</f>
        <v>0.12406318887986921</v>
      </c>
    </row>
    <row r="18" spans="2:11" ht="15" thickBot="1" x14ac:dyDescent="0.45">
      <c r="B18" s="28">
        <v>15</v>
      </c>
      <c r="C18" s="26">
        <v>4.7799100474286073E-2</v>
      </c>
      <c r="D18" s="42">
        <v>5.3697954116193929E-2</v>
      </c>
      <c r="E18" s="19">
        <v>4.1161017264177133E-2</v>
      </c>
      <c r="F18" s="26">
        <v>10.149705459048</v>
      </c>
      <c r="G18" s="19">
        <v>8.2322034528354262</v>
      </c>
    </row>
    <row r="19" spans="2:11" ht="15" thickBot="1" x14ac:dyDescent="0.45">
      <c r="B19" s="28">
        <v>16</v>
      </c>
      <c r="C19" s="26">
        <v>5.096916023512521E-2</v>
      </c>
      <c r="D19" s="42">
        <v>5.4173501236929891E-2</v>
      </c>
      <c r="E19" s="19">
        <v>3.4412689994346726E-2</v>
      </c>
      <c r="F19" s="26">
        <v>10.514266147205511</v>
      </c>
      <c r="G19" s="19">
        <v>6.8825379988693456</v>
      </c>
      <c r="I19" s="39" t="s">
        <v>69</v>
      </c>
      <c r="J19" s="40"/>
      <c r="K19" s="41"/>
    </row>
    <row r="20" spans="2:11" x14ac:dyDescent="0.4">
      <c r="B20" s="28">
        <v>17</v>
      </c>
      <c r="C20" s="26">
        <v>3.9455690167576003E-2</v>
      </c>
      <c r="D20" s="42">
        <v>6.0751924905388471E-2</v>
      </c>
      <c r="E20" s="19">
        <v>4.46448557464037E-2</v>
      </c>
      <c r="F20" s="26">
        <v>10.020761507296449</v>
      </c>
      <c r="G20" s="19">
        <v>8.9289711492807395</v>
      </c>
      <c r="I20" s="44"/>
      <c r="J20" s="43" t="s">
        <v>45</v>
      </c>
      <c r="K20" s="22" t="s">
        <v>46</v>
      </c>
    </row>
    <row r="21" spans="2:11" ht="15" thickBot="1" x14ac:dyDescent="0.45">
      <c r="B21" s="28">
        <v>18</v>
      </c>
      <c r="C21" s="26">
        <v>5.5151167337693784E-2</v>
      </c>
      <c r="D21" s="42">
        <v>5.5958891669202634E-2</v>
      </c>
      <c r="E21" s="19">
        <v>4.4868750823207813E-2</v>
      </c>
      <c r="F21" s="26">
        <v>11.111005900689641</v>
      </c>
      <c r="G21" s="19">
        <v>8.9737501646415634</v>
      </c>
      <c r="I21" s="45"/>
      <c r="J21" s="23" t="s">
        <v>41</v>
      </c>
      <c r="K21" s="24" t="s">
        <v>42</v>
      </c>
    </row>
    <row r="22" spans="2:11" x14ac:dyDescent="0.4">
      <c r="B22" s="28">
        <v>19</v>
      </c>
      <c r="C22" s="26">
        <v>4.8718512423425356E-2</v>
      </c>
      <c r="D22" s="42">
        <v>4.2891828673855083E-2</v>
      </c>
      <c r="E22" s="19">
        <v>5.9321763381332715E-2</v>
      </c>
      <c r="F22" s="26">
        <v>9.1610341097280443</v>
      </c>
      <c r="G22" s="19">
        <v>11.864352676266543</v>
      </c>
      <c r="I22" s="49">
        <v>0</v>
      </c>
      <c r="J22" s="25">
        <f>_xlfn.AGGREGATE(16,6,F$4:F$1003,$I22)</f>
        <v>7.9681345490886368</v>
      </c>
      <c r="K22" s="18">
        <f t="shared" ref="K22:K62" si="0">_xlfn.AGGREGATE(16,6,G$4:G$1003,$I22)</f>
        <v>3.8116231006530521</v>
      </c>
    </row>
    <row r="23" spans="2:11" x14ac:dyDescent="0.4">
      <c r="B23" s="28">
        <v>20</v>
      </c>
      <c r="C23" s="26">
        <v>6.2377538724289222E-2</v>
      </c>
      <c r="D23" s="42">
        <v>3.6302998912449383E-2</v>
      </c>
      <c r="E23" s="19">
        <v>5.3682574883419647E-2</v>
      </c>
      <c r="F23" s="26">
        <v>9.8680537636738599</v>
      </c>
      <c r="G23" s="19">
        <v>10.73651497668393</v>
      </c>
      <c r="I23" s="50">
        <v>2.5000000000000001E-2</v>
      </c>
      <c r="J23" s="26">
        <f t="shared" ref="J23:J62" si="1">_xlfn.AGGREGATE(16,6,F$4:F$1003,$I23)</f>
        <v>8.9733459527164303</v>
      </c>
      <c r="K23" s="19">
        <f t="shared" si="0"/>
        <v>6.104458072548784</v>
      </c>
    </row>
    <row r="24" spans="2:11" x14ac:dyDescent="0.4">
      <c r="B24" s="28">
        <v>21</v>
      </c>
      <c r="C24" s="26">
        <v>5.6772904170387453E-2</v>
      </c>
      <c r="D24" s="42">
        <v>4.1213462568754446E-2</v>
      </c>
      <c r="E24" s="19">
        <v>4.9293505296090979E-2</v>
      </c>
      <c r="F24" s="26">
        <v>9.7986366739141886</v>
      </c>
      <c r="G24" s="19">
        <v>9.8587010592181965</v>
      </c>
      <c r="I24" s="50">
        <v>0.05</v>
      </c>
      <c r="J24" s="26">
        <f t="shared" si="1"/>
        <v>9.1177452961858911</v>
      </c>
      <c r="K24" s="19">
        <f t="shared" si="0"/>
        <v>6.7269069474105381</v>
      </c>
    </row>
    <row r="25" spans="2:11" x14ac:dyDescent="0.4">
      <c r="B25" s="28">
        <v>22</v>
      </c>
      <c r="C25" s="26">
        <v>5.6739922060458657E-2</v>
      </c>
      <c r="D25" s="42">
        <v>4.7889408621797705E-2</v>
      </c>
      <c r="E25" s="19">
        <v>3.8063781581986651E-2</v>
      </c>
      <c r="F25" s="26">
        <v>10.462933068225636</v>
      </c>
      <c r="G25" s="19">
        <v>7.6127563163973306</v>
      </c>
      <c r="I25" s="50">
        <v>7.4999999999999997E-2</v>
      </c>
      <c r="J25" s="26">
        <f t="shared" si="1"/>
        <v>9.2179508678111226</v>
      </c>
      <c r="K25" s="19">
        <f t="shared" si="0"/>
        <v>7.1299392689245389</v>
      </c>
    </row>
    <row r="26" spans="2:11" x14ac:dyDescent="0.4">
      <c r="B26" s="28">
        <v>23</v>
      </c>
      <c r="C26" s="26">
        <v>4.2598883657703805E-2</v>
      </c>
      <c r="D26" s="42">
        <v>5.9908841539241732E-2</v>
      </c>
      <c r="E26" s="19">
        <v>2.862043052018462E-2</v>
      </c>
      <c r="F26" s="26">
        <v>10.250772519694554</v>
      </c>
      <c r="G26" s="19">
        <v>5.7240861040369238</v>
      </c>
      <c r="I26" s="50">
        <v>0.1</v>
      </c>
      <c r="J26" s="26">
        <f t="shared" si="1"/>
        <v>9.304300878293672</v>
      </c>
      <c r="K26" s="19">
        <f t="shared" si="0"/>
        <v>7.4456051902091751</v>
      </c>
    </row>
    <row r="27" spans="2:11" x14ac:dyDescent="0.4">
      <c r="B27" s="28">
        <v>24</v>
      </c>
      <c r="C27" s="26">
        <v>5.4223520003663837E-2</v>
      </c>
      <c r="D27" s="42">
        <v>4.4541195057197065E-2</v>
      </c>
      <c r="E27" s="19">
        <v>4.6412499742376399E-2</v>
      </c>
      <c r="F27" s="26">
        <v>9.8764715060860908</v>
      </c>
      <c r="G27" s="19">
        <v>9.2824999484752801</v>
      </c>
      <c r="I27" s="50">
        <v>0.125</v>
      </c>
      <c r="J27" s="26">
        <f t="shared" si="1"/>
        <v>9.3615180935586775</v>
      </c>
      <c r="K27" s="19">
        <f t="shared" si="0"/>
        <v>7.7060020077494267</v>
      </c>
    </row>
    <row r="28" spans="2:11" x14ac:dyDescent="0.4">
      <c r="B28" s="28">
        <v>25</v>
      </c>
      <c r="C28" s="26">
        <v>6.0849638042459603E-2</v>
      </c>
      <c r="D28" s="42">
        <v>5.3387757162127868E-2</v>
      </c>
      <c r="E28" s="19">
        <v>5.0982397949010952E-2</v>
      </c>
      <c r="F28" s="26">
        <v>11.423739520458748</v>
      </c>
      <c r="G28" s="19">
        <v>10.196479589802191</v>
      </c>
      <c r="I28" s="50">
        <v>0.15</v>
      </c>
      <c r="J28" s="26">
        <f t="shared" si="1"/>
        <v>9.4290558985822504</v>
      </c>
      <c r="K28" s="19">
        <f t="shared" si="0"/>
        <v>7.9295434324935199</v>
      </c>
    </row>
    <row r="29" spans="2:11" x14ac:dyDescent="0.4">
      <c r="B29" s="28">
        <v>26</v>
      </c>
      <c r="C29" s="26">
        <v>5.115277816359981E-2</v>
      </c>
      <c r="D29" s="42">
        <v>4.5005009789173739E-2</v>
      </c>
      <c r="E29" s="19">
        <v>3.1144068137352744E-2</v>
      </c>
      <c r="F29" s="26">
        <v>9.6157787952773539</v>
      </c>
      <c r="G29" s="19">
        <v>6.228813627470549</v>
      </c>
      <c r="I29" s="50">
        <v>0.17499999999999999</v>
      </c>
      <c r="J29" s="26">
        <f t="shared" si="1"/>
        <v>9.490650355795383</v>
      </c>
      <c r="K29" s="19">
        <f t="shared" si="0"/>
        <v>8.133145095462945</v>
      </c>
    </row>
    <row r="30" spans="2:11" x14ac:dyDescent="0.4">
      <c r="B30" s="28">
        <v>27</v>
      </c>
      <c r="C30" s="26">
        <v>4.5012136609275187E-2</v>
      </c>
      <c r="D30" s="42">
        <v>5.436900276735699E-2</v>
      </c>
      <c r="E30" s="19">
        <v>6.1978512416167912E-2</v>
      </c>
      <c r="F30" s="26">
        <v>9.9381139376632177</v>
      </c>
      <c r="G30" s="19">
        <v>12.395702483233583</v>
      </c>
      <c r="I30" s="50">
        <v>0.2</v>
      </c>
      <c r="J30" s="26">
        <f t="shared" si="1"/>
        <v>9.5493746382214955</v>
      </c>
      <c r="K30" s="19">
        <f t="shared" si="0"/>
        <v>8.3188120758157851</v>
      </c>
    </row>
    <row r="31" spans="2:11" x14ac:dyDescent="0.4">
      <c r="B31" s="28">
        <v>28</v>
      </c>
      <c r="C31" s="26">
        <v>5.3248841497483823E-2</v>
      </c>
      <c r="D31" s="42">
        <v>5.406254317946331E-2</v>
      </c>
      <c r="E31" s="19">
        <v>6.3733494391412238E-2</v>
      </c>
      <c r="F31" s="26">
        <v>10.731138467694713</v>
      </c>
      <c r="G31" s="19">
        <v>12.746698878282448</v>
      </c>
      <c r="I31" s="50">
        <v>0.22500000000000001</v>
      </c>
      <c r="J31" s="26">
        <f t="shared" si="1"/>
        <v>9.5983108090160929</v>
      </c>
      <c r="K31" s="19">
        <f t="shared" si="0"/>
        <v>8.4905527664002474</v>
      </c>
    </row>
    <row r="32" spans="2:11" x14ac:dyDescent="0.4">
      <c r="B32" s="28">
        <v>29</v>
      </c>
      <c r="C32" s="26">
        <v>5.5048571314456875E-2</v>
      </c>
      <c r="D32" s="42">
        <v>4.0284841187132714E-2</v>
      </c>
      <c r="E32" s="19">
        <v>3.9730528046383232E-2</v>
      </c>
      <c r="F32" s="26">
        <v>9.5333412501589585</v>
      </c>
      <c r="G32" s="19">
        <v>7.9461056092766462</v>
      </c>
      <c r="I32" s="50">
        <v>0.25</v>
      </c>
      <c r="J32" s="26">
        <f t="shared" si="1"/>
        <v>9.6367287151557903</v>
      </c>
      <c r="K32" s="19">
        <f t="shared" si="0"/>
        <v>8.6541563046530818</v>
      </c>
    </row>
    <row r="33" spans="2:11" x14ac:dyDescent="0.4">
      <c r="B33" s="28">
        <v>30</v>
      </c>
      <c r="C33" s="26">
        <v>5.2290298961191306E-2</v>
      </c>
      <c r="D33" s="42">
        <v>4.4737828980613868E-2</v>
      </c>
      <c r="E33" s="19">
        <v>4.6041539503980038E-2</v>
      </c>
      <c r="F33" s="26">
        <v>9.7028127941805167</v>
      </c>
      <c r="G33" s="19">
        <v>9.208307900796008</v>
      </c>
      <c r="I33" s="50">
        <v>0.27500000000000002</v>
      </c>
      <c r="J33" s="26">
        <f t="shared" si="1"/>
        <v>9.6783504893887873</v>
      </c>
      <c r="K33" s="19">
        <f t="shared" si="0"/>
        <v>8.8066303815618205</v>
      </c>
    </row>
    <row r="34" spans="2:11" x14ac:dyDescent="0.4">
      <c r="B34" s="28">
        <v>31</v>
      </c>
      <c r="C34" s="26">
        <v>6.0751461419568095E-2</v>
      </c>
      <c r="D34" s="42">
        <v>3.5043111964025847E-2</v>
      </c>
      <c r="E34" s="19">
        <v>3.1637905618343266E-2</v>
      </c>
      <c r="F34" s="26">
        <v>9.5794573383593935</v>
      </c>
      <c r="G34" s="19">
        <v>6.3275811236686534</v>
      </c>
      <c r="I34" s="50">
        <v>0.3</v>
      </c>
      <c r="J34" s="26">
        <f t="shared" si="1"/>
        <v>9.7181986924251582</v>
      </c>
      <c r="K34" s="19">
        <f t="shared" si="0"/>
        <v>8.9533436654263401</v>
      </c>
    </row>
    <row r="35" spans="2:11" x14ac:dyDescent="0.4">
      <c r="B35" s="28">
        <v>32</v>
      </c>
      <c r="C35" s="26">
        <v>4.232915910443695E-2</v>
      </c>
      <c r="D35" s="42">
        <v>5.6443915964666518E-2</v>
      </c>
      <c r="E35" s="19">
        <v>7.1945488947081276E-2</v>
      </c>
      <c r="F35" s="26">
        <v>9.8773075069103466</v>
      </c>
      <c r="G35" s="19">
        <v>14.389097789416255</v>
      </c>
      <c r="I35" s="50">
        <v>0.32500000000000001</v>
      </c>
      <c r="J35" s="26">
        <f t="shared" si="1"/>
        <v>9.7592496057553326</v>
      </c>
      <c r="K35" s="19">
        <f t="shared" si="0"/>
        <v>9.0909272510948966</v>
      </c>
    </row>
    <row r="36" spans="2:11" x14ac:dyDescent="0.4">
      <c r="B36" s="28">
        <v>33</v>
      </c>
      <c r="C36" s="26">
        <v>4.9357342162578338E-2</v>
      </c>
      <c r="D36" s="42">
        <v>4.9045225206335502E-2</v>
      </c>
      <c r="E36" s="19">
        <v>6.3586957407955849E-2</v>
      </c>
      <c r="F36" s="26">
        <v>9.8402567368913836</v>
      </c>
      <c r="G36" s="19">
        <v>12.71739148159117</v>
      </c>
      <c r="I36" s="50">
        <v>0.35</v>
      </c>
      <c r="J36" s="26">
        <f t="shared" si="1"/>
        <v>9.7984660940699015</v>
      </c>
      <c r="K36" s="19">
        <f t="shared" si="0"/>
        <v>9.2309944628074803</v>
      </c>
    </row>
    <row r="37" spans="2:11" x14ac:dyDescent="0.4">
      <c r="B37" s="28">
        <v>34</v>
      </c>
      <c r="C37" s="26">
        <v>3.7275542094465236E-2</v>
      </c>
      <c r="D37" s="42">
        <v>5.686667767231951E-2</v>
      </c>
      <c r="E37" s="19">
        <v>5.3854464504326072E-2</v>
      </c>
      <c r="F37" s="26">
        <v>9.4142219766784745</v>
      </c>
      <c r="G37" s="19">
        <v>10.770892900865213</v>
      </c>
      <c r="I37" s="50">
        <v>0.375</v>
      </c>
      <c r="J37" s="26">
        <f t="shared" si="1"/>
        <v>9.8237836675926413</v>
      </c>
      <c r="K37" s="19">
        <f t="shared" si="0"/>
        <v>9.3630972994192661</v>
      </c>
    </row>
    <row r="38" spans="2:11" x14ac:dyDescent="0.4">
      <c r="B38" s="28">
        <v>35</v>
      </c>
      <c r="C38" s="26">
        <v>4.1491029091740829E-2</v>
      </c>
      <c r="D38" s="42">
        <v>5.4090602830797335E-2</v>
      </c>
      <c r="E38" s="19">
        <v>4.6793620299333497E-2</v>
      </c>
      <c r="F38" s="26">
        <v>9.5581631922538151</v>
      </c>
      <c r="G38" s="19">
        <v>9.3587240598666988</v>
      </c>
      <c r="I38" s="50">
        <v>0.4</v>
      </c>
      <c r="J38" s="26">
        <f t="shared" si="1"/>
        <v>9.8535861836964482</v>
      </c>
      <c r="K38" s="19">
        <f t="shared" si="0"/>
        <v>9.4936557290618531</v>
      </c>
    </row>
    <row r="39" spans="2:11" x14ac:dyDescent="0.4">
      <c r="B39" s="28">
        <v>36</v>
      </c>
      <c r="C39" s="26">
        <v>6.7991294911170896E-2</v>
      </c>
      <c r="D39" s="42">
        <v>2.1744240918427925E-2</v>
      </c>
      <c r="E39" s="19">
        <v>5.0578525342122281E-2</v>
      </c>
      <c r="F39" s="26">
        <v>8.973553582959882</v>
      </c>
      <c r="G39" s="19">
        <v>10.115705068424456</v>
      </c>
      <c r="I39" s="50">
        <v>0.42499999999999999</v>
      </c>
      <c r="J39" s="26">
        <f t="shared" si="1"/>
        <v>9.8786833066076376</v>
      </c>
      <c r="K39" s="19">
        <f t="shared" si="0"/>
        <v>9.6213134271334315</v>
      </c>
    </row>
    <row r="40" spans="2:11" x14ac:dyDescent="0.4">
      <c r="B40" s="28">
        <v>37</v>
      </c>
      <c r="C40" s="26">
        <v>5.577779629230329E-2</v>
      </c>
      <c r="D40" s="42">
        <v>3.3874687439914758E-2</v>
      </c>
      <c r="E40" s="19">
        <v>5.8660231873804931E-2</v>
      </c>
      <c r="F40" s="26">
        <v>8.9652483732218045</v>
      </c>
      <c r="G40" s="19">
        <v>11.732046374760987</v>
      </c>
      <c r="I40" s="50">
        <v>0.45</v>
      </c>
      <c r="J40" s="26">
        <f t="shared" si="1"/>
        <v>9.9144374646101809</v>
      </c>
      <c r="K40" s="19">
        <f t="shared" si="0"/>
        <v>9.747815581103259</v>
      </c>
    </row>
    <row r="41" spans="2:11" x14ac:dyDescent="0.4">
      <c r="B41" s="28">
        <v>38</v>
      </c>
      <c r="C41" s="26">
        <v>5.1506279353737264E-2</v>
      </c>
      <c r="D41" s="42">
        <v>4.4241237868513222E-2</v>
      </c>
      <c r="E41" s="19">
        <v>3.3642842453586855E-2</v>
      </c>
      <c r="F41" s="26">
        <v>9.5747517222250487</v>
      </c>
      <c r="G41" s="19">
        <v>6.7285684907173708</v>
      </c>
      <c r="I41" s="50">
        <v>0.47499999999999998</v>
      </c>
      <c r="J41" s="26">
        <f t="shared" si="1"/>
        <v>9.9532525209401044</v>
      </c>
      <c r="K41" s="19">
        <f t="shared" si="0"/>
        <v>9.8739635453114047</v>
      </c>
    </row>
    <row r="42" spans="2:11" x14ac:dyDescent="0.4">
      <c r="B42" s="28">
        <v>39</v>
      </c>
      <c r="C42" s="26">
        <v>4.1273043714816132E-2</v>
      </c>
      <c r="D42" s="42">
        <v>5.0729399874956511E-2</v>
      </c>
      <c r="E42" s="19">
        <v>6.2141173565438974E-2</v>
      </c>
      <c r="F42" s="26">
        <v>9.2002443589772653</v>
      </c>
      <c r="G42" s="19">
        <v>12.428234713087795</v>
      </c>
      <c r="I42" s="50">
        <v>0.5</v>
      </c>
      <c r="J42" s="26">
        <f t="shared" si="1"/>
        <v>9.9970193110625054</v>
      </c>
      <c r="K42" s="19">
        <f t="shared" si="0"/>
        <v>9.9998977303605585</v>
      </c>
    </row>
    <row r="43" spans="2:11" x14ac:dyDescent="0.4">
      <c r="B43" s="28">
        <v>40</v>
      </c>
      <c r="C43" s="26">
        <v>3.3214603992661039E-2</v>
      </c>
      <c r="D43" s="42">
        <v>7.0633304712475017E-2</v>
      </c>
      <c r="E43" s="19">
        <v>4.6598362883239174E-2</v>
      </c>
      <c r="F43" s="26">
        <v>10.384790870513605</v>
      </c>
      <c r="G43" s="19">
        <v>9.3196725766478341</v>
      </c>
      <c r="I43" s="50">
        <v>0.52500000000000002</v>
      </c>
      <c r="J43" s="26">
        <f t="shared" si="1"/>
        <v>10.030596879518672</v>
      </c>
      <c r="K43" s="19">
        <f t="shared" si="0"/>
        <v>10.124541968765376</v>
      </c>
    </row>
    <row r="44" spans="2:11" x14ac:dyDescent="0.4">
      <c r="B44" s="28">
        <v>41</v>
      </c>
      <c r="C44" s="26">
        <v>3.0827376196629074E-2</v>
      </c>
      <c r="D44" s="42">
        <v>7.2648247060394619E-2</v>
      </c>
      <c r="E44" s="19">
        <v>2.3437786140121805E-2</v>
      </c>
      <c r="F44" s="26">
        <v>10.34756232570237</v>
      </c>
      <c r="G44" s="19">
        <v>4.6875572280243611</v>
      </c>
      <c r="I44" s="50">
        <v>0.55000000000000004</v>
      </c>
      <c r="J44" s="26">
        <f t="shared" si="1"/>
        <v>10.057363402522698</v>
      </c>
      <c r="K44" s="19">
        <f t="shared" si="0"/>
        <v>10.250358066611156</v>
      </c>
    </row>
    <row r="45" spans="2:11" x14ac:dyDescent="0.4">
      <c r="B45" s="28">
        <v>42</v>
      </c>
      <c r="C45" s="26">
        <v>3.7741705939745088E-2</v>
      </c>
      <c r="D45" s="42">
        <v>6.2901531198037916E-2</v>
      </c>
      <c r="E45" s="19">
        <v>3.9391406698910718E-2</v>
      </c>
      <c r="F45" s="26">
        <v>10.0643237137783</v>
      </c>
      <c r="G45" s="19">
        <v>7.8782813397821432</v>
      </c>
      <c r="I45" s="50">
        <v>0.57499999999999996</v>
      </c>
      <c r="J45" s="26">
        <f t="shared" si="1"/>
        <v>10.102546257077572</v>
      </c>
      <c r="K45" s="19">
        <f t="shared" si="0"/>
        <v>10.37725917184604</v>
      </c>
    </row>
    <row r="46" spans="2:11" x14ac:dyDescent="0.4">
      <c r="B46" s="28">
        <v>43</v>
      </c>
      <c r="C46" s="26">
        <v>6.6388648978052328E-2</v>
      </c>
      <c r="D46" s="42">
        <v>3.2790197096378954E-2</v>
      </c>
      <c r="E46" s="19">
        <v>4.7133396923454973E-2</v>
      </c>
      <c r="F46" s="26">
        <v>9.9178846074431277</v>
      </c>
      <c r="G46" s="19">
        <v>9.4266793846909955</v>
      </c>
      <c r="I46" s="50">
        <v>0.6</v>
      </c>
      <c r="J46" s="26">
        <f t="shared" si="1"/>
        <v>10.133875873639845</v>
      </c>
      <c r="K46" s="19">
        <f t="shared" si="0"/>
        <v>10.507231803785105</v>
      </c>
    </row>
    <row r="47" spans="2:11" x14ac:dyDescent="0.4">
      <c r="B47" s="28">
        <v>44</v>
      </c>
      <c r="C47" s="26">
        <v>4.3763172996278479E-2</v>
      </c>
      <c r="D47" s="42">
        <v>5.955736629510653E-2</v>
      </c>
      <c r="E47" s="19">
        <v>5.999360709227694E-2</v>
      </c>
      <c r="F47" s="26">
        <v>10.332053929138501</v>
      </c>
      <c r="G47" s="19">
        <v>11.998721418455387</v>
      </c>
      <c r="I47" s="50">
        <v>0.625</v>
      </c>
      <c r="J47" s="26">
        <f t="shared" si="1"/>
        <v>10.169020334962546</v>
      </c>
      <c r="K47" s="19">
        <f t="shared" si="0"/>
        <v>10.63564337721257</v>
      </c>
    </row>
    <row r="48" spans="2:11" x14ac:dyDescent="0.4">
      <c r="B48" s="28">
        <v>45</v>
      </c>
      <c r="C48" s="26">
        <v>5.119100623086166E-2</v>
      </c>
      <c r="D48" s="42">
        <v>4.3446041352956731E-2</v>
      </c>
      <c r="E48" s="19">
        <v>2.6779891103476096E-2</v>
      </c>
      <c r="F48" s="26">
        <v>9.463704758381839</v>
      </c>
      <c r="G48" s="19">
        <v>5.3559782206952189</v>
      </c>
      <c r="I48" s="50">
        <v>0.65</v>
      </c>
      <c r="J48" s="26">
        <f t="shared" si="1"/>
        <v>10.208874842852927</v>
      </c>
      <c r="K48" s="19">
        <f t="shared" si="0"/>
        <v>10.767937398556352</v>
      </c>
    </row>
    <row r="49" spans="2:11" x14ac:dyDescent="0.4">
      <c r="B49" s="28">
        <v>46</v>
      </c>
      <c r="C49" s="26">
        <v>6.0328987453301688E-2</v>
      </c>
      <c r="D49" s="42">
        <v>4.8004664264128458E-2</v>
      </c>
      <c r="E49" s="19">
        <v>5.7427744537404554E-2</v>
      </c>
      <c r="F49" s="26">
        <v>10.833365171743015</v>
      </c>
      <c r="G49" s="19">
        <v>11.485548907480911</v>
      </c>
      <c r="I49" s="50">
        <v>0.67500000000000004</v>
      </c>
      <c r="J49" s="26">
        <f t="shared" si="1"/>
        <v>10.246131243001795</v>
      </c>
      <c r="K49" s="19">
        <f t="shared" si="0"/>
        <v>10.90752812104213</v>
      </c>
    </row>
    <row r="50" spans="2:11" x14ac:dyDescent="0.4">
      <c r="B50" s="28">
        <v>47</v>
      </c>
      <c r="C50" s="26">
        <v>5.2511413472269342E-2</v>
      </c>
      <c r="D50" s="42">
        <v>4.5214387841284856E-2</v>
      </c>
      <c r="E50" s="19">
        <v>4.6541727741629013E-2</v>
      </c>
      <c r="F50" s="26">
        <v>9.7725801313554186</v>
      </c>
      <c r="G50" s="19">
        <v>9.3083455483258035</v>
      </c>
      <c r="I50" s="50">
        <v>0.7</v>
      </c>
      <c r="J50" s="26">
        <f t="shared" si="1"/>
        <v>10.286954795225991</v>
      </c>
      <c r="K50" s="19">
        <f t="shared" si="0"/>
        <v>11.048428923774656</v>
      </c>
    </row>
    <row r="51" spans="2:11" x14ac:dyDescent="0.4">
      <c r="B51" s="28">
        <v>48</v>
      </c>
      <c r="C51" s="26">
        <v>5.7653049868602896E-2</v>
      </c>
      <c r="D51" s="42">
        <v>4.1997270024181799E-2</v>
      </c>
      <c r="E51" s="19">
        <v>6.1574940007533094E-2</v>
      </c>
      <c r="F51" s="26">
        <v>9.9650319892784687</v>
      </c>
      <c r="G51" s="19">
        <v>12.314988001506618</v>
      </c>
      <c r="I51" s="50">
        <v>0.72499999999999998</v>
      </c>
      <c r="J51" s="26">
        <f t="shared" si="1"/>
        <v>10.332180662203156</v>
      </c>
      <c r="K51" s="19">
        <f t="shared" si="0"/>
        <v>11.192659572115703</v>
      </c>
    </row>
    <row r="52" spans="2:11" x14ac:dyDescent="0.4">
      <c r="B52" s="28">
        <v>49</v>
      </c>
      <c r="C52" s="26">
        <v>4.1984219793436646E-2</v>
      </c>
      <c r="D52" s="42">
        <v>5.5918075599149387E-2</v>
      </c>
      <c r="E52" s="19">
        <v>4.7949618846903165E-2</v>
      </c>
      <c r="F52" s="26">
        <v>9.7902295392586041</v>
      </c>
      <c r="G52" s="19">
        <v>9.5899237693806327</v>
      </c>
      <c r="I52" s="50">
        <v>0.75</v>
      </c>
      <c r="J52" s="26">
        <f t="shared" si="1"/>
        <v>10.375191370602234</v>
      </c>
      <c r="K52" s="19">
        <f t="shared" si="0"/>
        <v>11.347736274178748</v>
      </c>
    </row>
    <row r="53" spans="2:11" x14ac:dyDescent="0.4">
      <c r="B53" s="28">
        <v>50</v>
      </c>
      <c r="C53" s="26">
        <v>4.2307459697197972E-2</v>
      </c>
      <c r="D53" s="42">
        <v>6.4973472279416453E-2</v>
      </c>
      <c r="E53" s="19">
        <v>3.6474528842767945E-2</v>
      </c>
      <c r="F53" s="26">
        <v>10.728093197661444</v>
      </c>
      <c r="G53" s="19">
        <v>7.2949057685535887</v>
      </c>
      <c r="I53" s="50">
        <v>0.77500000000000002</v>
      </c>
      <c r="J53" s="26">
        <f t="shared" si="1"/>
        <v>10.402479598343124</v>
      </c>
      <c r="K53" s="19">
        <f t="shared" si="0"/>
        <v>11.511967432045584</v>
      </c>
    </row>
    <row r="54" spans="2:11" x14ac:dyDescent="0.4">
      <c r="B54" s="28">
        <v>51</v>
      </c>
      <c r="C54" s="26">
        <v>4.1598412826893416E-2</v>
      </c>
      <c r="D54" s="42">
        <v>4.8289665353790881E-2</v>
      </c>
      <c r="E54" s="19">
        <v>5.4775856106377627E-2</v>
      </c>
      <c r="F54" s="26">
        <v>8.9888078180684303</v>
      </c>
      <c r="G54" s="19">
        <v>10.955171221275526</v>
      </c>
      <c r="I54" s="50">
        <v>0.8</v>
      </c>
      <c r="J54" s="26">
        <f t="shared" si="1"/>
        <v>10.441002685288069</v>
      </c>
      <c r="K54" s="19">
        <f t="shared" si="0"/>
        <v>11.680876124767627</v>
      </c>
    </row>
    <row r="55" spans="2:11" x14ac:dyDescent="0.4">
      <c r="B55" s="28">
        <v>52</v>
      </c>
      <c r="C55" s="26">
        <v>5.516275797626858E-2</v>
      </c>
      <c r="D55" s="42">
        <v>4.8861874189625107E-2</v>
      </c>
      <c r="E55" s="19">
        <v>5.2829587298422971E-2</v>
      </c>
      <c r="F55" s="26">
        <v>10.402463216589368</v>
      </c>
      <c r="G55" s="19">
        <v>10.565917459684595</v>
      </c>
      <c r="I55" s="50">
        <v>0.82499999999999996</v>
      </c>
      <c r="J55" s="26">
        <f t="shared" si="1"/>
        <v>10.494913762434006</v>
      </c>
      <c r="K55" s="19">
        <f t="shared" si="0"/>
        <v>11.866051073815239</v>
      </c>
    </row>
    <row r="56" spans="2:11" x14ac:dyDescent="0.4">
      <c r="B56" s="28">
        <v>53</v>
      </c>
      <c r="C56" s="26">
        <v>5.9768316422002095E-2</v>
      </c>
      <c r="D56" s="42">
        <v>4.9018898698321108E-2</v>
      </c>
      <c r="E56" s="19">
        <v>4.6736299428878705E-2</v>
      </c>
      <c r="F56" s="26">
        <v>10.878721512032321</v>
      </c>
      <c r="G56" s="19">
        <v>9.3472598857757419</v>
      </c>
      <c r="I56" s="50">
        <v>0.85</v>
      </c>
      <c r="J56" s="26">
        <f t="shared" si="1"/>
        <v>10.551384768245462</v>
      </c>
      <c r="K56" s="19">
        <f t="shared" si="0"/>
        <v>12.069207798455395</v>
      </c>
    </row>
    <row r="57" spans="2:11" x14ac:dyDescent="0.4">
      <c r="B57" s="28">
        <v>54</v>
      </c>
      <c r="C57" s="26">
        <v>5.3716491379383835E-2</v>
      </c>
      <c r="D57" s="42">
        <v>4.8232031082285513E-2</v>
      </c>
      <c r="E57" s="19">
        <v>5.7584734229826018E-2</v>
      </c>
      <c r="F57" s="26">
        <v>10.194852246166935</v>
      </c>
      <c r="G57" s="19">
        <v>11.516946845965204</v>
      </c>
      <c r="I57" s="50">
        <v>0.875</v>
      </c>
      <c r="J57" s="26">
        <f t="shared" si="1"/>
        <v>10.629682232375071</v>
      </c>
      <c r="K57" s="19">
        <f t="shared" si="0"/>
        <v>12.292419884061275</v>
      </c>
    </row>
    <row r="58" spans="2:11" x14ac:dyDescent="0.4">
      <c r="B58" s="28">
        <v>55</v>
      </c>
      <c r="C58" s="26">
        <v>5.7674536504268306E-2</v>
      </c>
      <c r="D58" s="42">
        <v>4.387991546866437E-2</v>
      </c>
      <c r="E58" s="19">
        <v>3.133581235924085E-2</v>
      </c>
      <c r="F58" s="26">
        <v>10.155445197293268</v>
      </c>
      <c r="G58" s="19">
        <v>6.2671624718481702</v>
      </c>
      <c r="I58" s="50">
        <v>0.9</v>
      </c>
      <c r="J58" s="26">
        <f t="shared" si="1"/>
        <v>10.71889454041521</v>
      </c>
      <c r="K58" s="19">
        <f t="shared" si="0"/>
        <v>12.559532628395178</v>
      </c>
    </row>
    <row r="59" spans="2:11" x14ac:dyDescent="0.4">
      <c r="B59" s="28">
        <v>56</v>
      </c>
      <c r="C59" s="26">
        <v>4.327501872014515E-2</v>
      </c>
      <c r="D59" s="42">
        <v>5.7684984641903587E-2</v>
      </c>
      <c r="E59" s="19">
        <v>5.9485900024287157E-2</v>
      </c>
      <c r="F59" s="26">
        <v>10.096000336204874</v>
      </c>
      <c r="G59" s="19">
        <v>11.897180004857431</v>
      </c>
      <c r="I59" s="50">
        <v>0.92500000000000004</v>
      </c>
      <c r="J59" s="26">
        <f t="shared" si="1"/>
        <v>10.807043542250302</v>
      </c>
      <c r="K59" s="19">
        <f t="shared" si="0"/>
        <v>12.873860446921672</v>
      </c>
    </row>
    <row r="60" spans="2:11" x14ac:dyDescent="0.4">
      <c r="B60" s="28">
        <v>57</v>
      </c>
      <c r="C60" s="26">
        <v>3.7903162452008948E-2</v>
      </c>
      <c r="D60" s="42">
        <v>6.3272020196599221E-2</v>
      </c>
      <c r="E60" s="19">
        <v>2.740316132438244E-2</v>
      </c>
      <c r="F60" s="26">
        <v>10.117518264860816</v>
      </c>
      <c r="G60" s="19">
        <v>5.4806322648764878</v>
      </c>
      <c r="I60" s="50">
        <v>0.95</v>
      </c>
      <c r="J60" s="26">
        <f t="shared" si="1"/>
        <v>10.919938453728408</v>
      </c>
      <c r="K60" s="19">
        <f t="shared" si="0"/>
        <v>13.28897055728992</v>
      </c>
    </row>
    <row r="61" spans="2:11" x14ac:dyDescent="0.4">
      <c r="B61" s="28">
        <v>58</v>
      </c>
      <c r="C61" s="26">
        <v>3.8089352580465426E-2</v>
      </c>
      <c r="D61" s="42">
        <v>5.535962115057888E-2</v>
      </c>
      <c r="E61" s="19">
        <v>7.2038253260293672E-2</v>
      </c>
      <c r="F61" s="26">
        <v>9.3448973731044305</v>
      </c>
      <c r="G61" s="19">
        <v>14.407650652058734</v>
      </c>
      <c r="I61" s="50">
        <v>0.97499999999999998</v>
      </c>
      <c r="J61" s="26">
        <f t="shared" si="1"/>
        <v>11.045575441804905</v>
      </c>
      <c r="K61" s="19">
        <f t="shared" si="0"/>
        <v>13.898848394468175</v>
      </c>
    </row>
    <row r="62" spans="2:11" ht="15" thickBot="1" x14ac:dyDescent="0.45">
      <c r="B62" s="28">
        <v>59</v>
      </c>
      <c r="C62" s="26">
        <v>5.4542086763377406E-2</v>
      </c>
      <c r="D62" s="42">
        <v>5.6159849369969352E-2</v>
      </c>
      <c r="E62" s="19">
        <v>3.6257689242928277E-2</v>
      </c>
      <c r="F62" s="26">
        <v>11.070193613334677</v>
      </c>
      <c r="G62" s="19">
        <v>7.2515378485856559</v>
      </c>
      <c r="I62" s="51">
        <v>1</v>
      </c>
      <c r="J62" s="17">
        <f t="shared" si="1"/>
        <v>11.849252395843727</v>
      </c>
      <c r="K62" s="20">
        <f t="shared" si="0"/>
        <v>16.419537278201986</v>
      </c>
    </row>
    <row r="63" spans="2:11" ht="15" thickBot="1" x14ac:dyDescent="0.45">
      <c r="B63" s="28">
        <v>60</v>
      </c>
      <c r="C63" s="26">
        <v>3.3752220485811793E-2</v>
      </c>
      <c r="D63" s="42">
        <v>6.3332136833512423E-2</v>
      </c>
      <c r="E63" s="19">
        <v>4.9389135187162245E-2</v>
      </c>
      <c r="F63" s="26">
        <v>9.7084357319324219</v>
      </c>
      <c r="G63" s="19">
        <v>9.8778270374324482</v>
      </c>
    </row>
    <row r="64" spans="2:11" ht="15" thickBot="1" x14ac:dyDescent="0.45">
      <c r="B64" s="28">
        <v>61</v>
      </c>
      <c r="C64" s="26">
        <v>5.2789450716327867E-2</v>
      </c>
      <c r="D64" s="42">
        <v>4.5907487710713846E-2</v>
      </c>
      <c r="E64" s="19">
        <v>5.3936034436018229E-2</v>
      </c>
      <c r="F64" s="26">
        <v>9.8696938427041712</v>
      </c>
      <c r="G64" s="19">
        <v>10.787206887203645</v>
      </c>
      <c r="I64" s="39" t="s">
        <v>72</v>
      </c>
      <c r="J64" s="40"/>
      <c r="K64" s="41"/>
    </row>
    <row r="65" spans="2:11" x14ac:dyDescent="0.4">
      <c r="B65" s="28">
        <v>62</v>
      </c>
      <c r="C65" s="26">
        <v>4.6091422372525656E-2</v>
      </c>
      <c r="D65" s="42">
        <v>4.6032844751281388E-2</v>
      </c>
      <c r="E65" s="19">
        <v>5.7014036508535385E-2</v>
      </c>
      <c r="F65" s="26">
        <v>9.2124267123807044</v>
      </c>
      <c r="G65" s="19">
        <v>11.402807301707076</v>
      </c>
      <c r="I65" s="44"/>
      <c r="J65" s="43" t="s">
        <v>45</v>
      </c>
      <c r="K65" s="22" t="s">
        <v>46</v>
      </c>
    </row>
    <row r="66" spans="2:11" ht="15" thickBot="1" x14ac:dyDescent="0.45">
      <c r="B66" s="28">
        <v>63</v>
      </c>
      <c r="C66" s="26">
        <v>5.7874147335967879E-2</v>
      </c>
      <c r="D66" s="42">
        <v>5.0195202785264841E-2</v>
      </c>
      <c r="E66" s="19">
        <v>5.2808275502944764E-2</v>
      </c>
      <c r="F66" s="26">
        <v>10.806935012123272</v>
      </c>
      <c r="G66" s="19">
        <v>10.561655100588952</v>
      </c>
      <c r="I66" s="45"/>
      <c r="J66" s="23" t="s">
        <v>41</v>
      </c>
      <c r="K66" s="24" t="s">
        <v>42</v>
      </c>
    </row>
    <row r="67" spans="2:11" x14ac:dyDescent="0.4">
      <c r="B67" s="28">
        <v>64</v>
      </c>
      <c r="C67" s="26">
        <v>4.5997472846503261E-2</v>
      </c>
      <c r="D67" s="42">
        <v>5.2040814726250439E-2</v>
      </c>
      <c r="E67" s="19">
        <v>3.5980330690422731E-2</v>
      </c>
      <c r="F67" s="26">
        <v>9.8038287572753688</v>
      </c>
      <c r="G67" s="19">
        <v>7.1960661380845465</v>
      </c>
      <c r="I67" s="52" t="s">
        <v>70</v>
      </c>
      <c r="J67" s="25">
        <v>9.1177452961858911</v>
      </c>
      <c r="K67" s="18">
        <v>6.7269069474105381</v>
      </c>
    </row>
    <row r="68" spans="2:11" ht="15" thickBot="1" x14ac:dyDescent="0.45">
      <c r="B68" s="28">
        <v>65</v>
      </c>
      <c r="C68" s="26">
        <v>6.1714969299650174E-2</v>
      </c>
      <c r="D68" s="42">
        <v>3.9797368901017781E-2</v>
      </c>
      <c r="E68" s="19">
        <v>5.4860518796874438E-2</v>
      </c>
      <c r="F68" s="26">
        <v>10.151233820066796</v>
      </c>
      <c r="G68" s="19">
        <v>10.972103759374887</v>
      </c>
      <c r="I68" s="53" t="s">
        <v>71</v>
      </c>
      <c r="J68" s="31">
        <f>_xlfn.PERCENTRANK.INC(F$4:F$1003,J$67)</f>
        <v>0.05</v>
      </c>
      <c r="K68" s="32">
        <f>_xlfn.PERCENTRANK.INC(G$4:G$1003,K$67)</f>
        <v>0.05</v>
      </c>
    </row>
    <row r="69" spans="2:11" ht="15" thickBot="1" x14ac:dyDescent="0.45">
      <c r="B69" s="28">
        <v>66</v>
      </c>
      <c r="C69" s="26">
        <v>4.0197057009757085E-2</v>
      </c>
      <c r="D69" s="42">
        <v>6.0215832348006308E-2</v>
      </c>
      <c r="E69" s="19">
        <v>5.3907644051414981E-2</v>
      </c>
      <c r="F69" s="26">
        <v>10.04128893577634</v>
      </c>
      <c r="G69" s="19">
        <v>10.781528810282996</v>
      </c>
    </row>
    <row r="70" spans="2:11" ht="15" thickBot="1" x14ac:dyDescent="0.45">
      <c r="B70" s="28">
        <v>67</v>
      </c>
      <c r="C70" s="26">
        <v>5.2898768264961524E-2</v>
      </c>
      <c r="D70" s="42">
        <v>4.5347036889829571E-2</v>
      </c>
      <c r="E70" s="19">
        <v>5.5727201327214773E-2</v>
      </c>
      <c r="F70" s="26">
        <v>9.8245805154791093</v>
      </c>
      <c r="G70" s="19">
        <v>11.145440265442955</v>
      </c>
      <c r="I70" s="39" t="s">
        <v>55</v>
      </c>
      <c r="J70" s="40"/>
      <c r="K70" s="41"/>
    </row>
    <row r="71" spans="2:11" x14ac:dyDescent="0.4">
      <c r="B71" s="28">
        <v>68</v>
      </c>
      <c r="C71" s="26">
        <v>5.3580285418432308E-2</v>
      </c>
      <c r="D71" s="42">
        <v>5.0547519664828337E-2</v>
      </c>
      <c r="E71" s="19">
        <v>4.2603886919350714E-2</v>
      </c>
      <c r="F71" s="26">
        <v>10.412780508326065</v>
      </c>
      <c r="G71" s="19">
        <v>8.5207773838701435</v>
      </c>
      <c r="I71" s="44"/>
      <c r="J71" s="43" t="s">
        <v>45</v>
      </c>
      <c r="K71" s="22" t="s">
        <v>46</v>
      </c>
    </row>
    <row r="72" spans="2:11" ht="15" thickBot="1" x14ac:dyDescent="0.45">
      <c r="B72" s="28">
        <v>69</v>
      </c>
      <c r="C72" s="26">
        <v>6.8630164185725429E-2</v>
      </c>
      <c r="D72" s="42">
        <v>4.1536858479669904E-2</v>
      </c>
      <c r="E72" s="19">
        <v>6.0574913174384751E-2</v>
      </c>
      <c r="F72" s="26">
        <v>11.016702266539532</v>
      </c>
      <c r="G72" s="19">
        <v>12.11498263487695</v>
      </c>
      <c r="I72" s="45" t="s">
        <v>73</v>
      </c>
      <c r="J72" s="23" t="s">
        <v>41</v>
      </c>
      <c r="K72" s="24" t="s">
        <v>42</v>
      </c>
    </row>
    <row r="73" spans="2:11" x14ac:dyDescent="0.4">
      <c r="B73" s="28">
        <v>70</v>
      </c>
      <c r="C73" s="26">
        <v>4.211281242287071E-2</v>
      </c>
      <c r="D73" s="42">
        <v>5.8802553361984672E-2</v>
      </c>
      <c r="E73" s="19">
        <v>4.2545953459238083E-2</v>
      </c>
      <c r="F73" s="26">
        <v>10.091536578485538</v>
      </c>
      <c r="G73" s="19">
        <v>8.5091906918476159</v>
      </c>
      <c r="I73" s="27" t="s">
        <v>35</v>
      </c>
      <c r="J73" s="25">
        <f>CORREL($C$4:$C$1003,F$4:F$1003)</f>
        <v>0.27312237638935649</v>
      </c>
      <c r="K73" s="18"/>
    </row>
    <row r="74" spans="2:11" x14ac:dyDescent="0.4">
      <c r="B74" s="28">
        <v>71</v>
      </c>
      <c r="C74" s="26">
        <v>4.9150581234844976E-2</v>
      </c>
      <c r="D74" s="42">
        <v>4.3696281416919697E-2</v>
      </c>
      <c r="E74" s="19">
        <v>5.0759406893686278E-2</v>
      </c>
      <c r="F74" s="26">
        <v>9.2846862651764681</v>
      </c>
      <c r="G74" s="19">
        <v>10.151881378737256</v>
      </c>
      <c r="I74" s="28" t="s">
        <v>37</v>
      </c>
      <c r="J74" s="26">
        <f>CORREL($D$4:$D$1003,F$4:F$1003)</f>
        <v>0.27489115524117053</v>
      </c>
      <c r="K74" s="19"/>
    </row>
    <row r="75" spans="2:11" ht="15" thickBot="1" x14ac:dyDescent="0.45">
      <c r="B75" s="28">
        <v>72</v>
      </c>
      <c r="C75" s="26">
        <v>3.7541319637824914E-2</v>
      </c>
      <c r="D75" s="42">
        <v>6.1074546363808262E-2</v>
      </c>
      <c r="E75" s="19">
        <v>5.121909381136043E-2</v>
      </c>
      <c r="F75" s="26">
        <v>9.8615866001633172</v>
      </c>
      <c r="G75" s="19">
        <v>10.243818762272086</v>
      </c>
      <c r="I75" s="29" t="s">
        <v>39</v>
      </c>
      <c r="J75" s="17"/>
      <c r="K75" s="20">
        <f>CORREL($E$4:$E$1003,G$4:G$1003)</f>
        <v>0.99999999999999944</v>
      </c>
    </row>
    <row r="76" spans="2:11" x14ac:dyDescent="0.4">
      <c r="B76" s="28">
        <v>73</v>
      </c>
      <c r="C76" s="26">
        <v>5.038647330260964E-2</v>
      </c>
      <c r="D76" s="42">
        <v>4.4810849750843651E-2</v>
      </c>
      <c r="E76" s="19">
        <v>4.5863092143990987E-2</v>
      </c>
      <c r="F76" s="26">
        <v>9.5197323053453289</v>
      </c>
      <c r="G76" s="19">
        <v>9.1726184287981969</v>
      </c>
    </row>
    <row r="77" spans="2:11" x14ac:dyDescent="0.4">
      <c r="B77" s="28">
        <v>74</v>
      </c>
      <c r="C77" s="26">
        <v>5.466143504852268E-2</v>
      </c>
      <c r="D77" s="42">
        <v>4.5409240890766728E-2</v>
      </c>
      <c r="E77" s="19">
        <v>4.3726775303049213E-2</v>
      </c>
      <c r="F77" s="26">
        <v>10.007067593928941</v>
      </c>
      <c r="G77" s="19">
        <v>8.7453550606098425</v>
      </c>
    </row>
    <row r="78" spans="2:11" x14ac:dyDescent="0.4">
      <c r="B78" s="28">
        <v>75</v>
      </c>
      <c r="C78" s="26">
        <v>3.7883062434938136E-2</v>
      </c>
      <c r="D78" s="42">
        <v>5.1051375755714848E-2</v>
      </c>
      <c r="E78" s="19">
        <v>5.9225871440818409E-2</v>
      </c>
      <c r="F78" s="26">
        <v>8.8934438190652987</v>
      </c>
      <c r="G78" s="19">
        <v>11.845174288163681</v>
      </c>
    </row>
    <row r="79" spans="2:11" x14ac:dyDescent="0.4">
      <c r="B79" s="28">
        <v>76</v>
      </c>
      <c r="C79" s="26">
        <v>4.9843578159704499E-2</v>
      </c>
      <c r="D79" s="42">
        <v>4.4919779538921893E-2</v>
      </c>
      <c r="E79" s="19">
        <v>4.1735705280187607E-2</v>
      </c>
      <c r="F79" s="26">
        <v>9.47633576986264</v>
      </c>
      <c r="G79" s="19">
        <v>8.3471410560375219</v>
      </c>
    </row>
    <row r="80" spans="2:11" x14ac:dyDescent="0.4">
      <c r="B80" s="28">
        <v>77</v>
      </c>
      <c r="C80" s="26">
        <v>4.1356660788195401E-2</v>
      </c>
      <c r="D80" s="42">
        <v>6.3555354771531236E-2</v>
      </c>
      <c r="E80" s="19">
        <v>4.4712831248950764E-2</v>
      </c>
      <c r="F80" s="26">
        <v>10.491201555972664</v>
      </c>
      <c r="G80" s="19">
        <v>8.9425662497901524</v>
      </c>
    </row>
    <row r="81" spans="2:7" x14ac:dyDescent="0.4">
      <c r="B81" s="28">
        <v>78</v>
      </c>
      <c r="C81" s="26">
        <v>3.2183817039435028E-2</v>
      </c>
      <c r="D81" s="42">
        <v>7.0916101700928449E-2</v>
      </c>
      <c r="E81" s="19">
        <v>2.980236929839138E-2</v>
      </c>
      <c r="F81" s="26">
        <v>10.309991874036347</v>
      </c>
      <c r="G81" s="19">
        <v>5.9604738596782756</v>
      </c>
    </row>
    <row r="82" spans="2:7" x14ac:dyDescent="0.4">
      <c r="B82" s="28">
        <v>79</v>
      </c>
      <c r="C82" s="26">
        <v>4.4597890329830206E-2</v>
      </c>
      <c r="D82" s="42">
        <v>6.2118858649027331E-2</v>
      </c>
      <c r="E82" s="19">
        <v>5.1725780543281225E-2</v>
      </c>
      <c r="F82" s="26">
        <v>10.671674897885755</v>
      </c>
      <c r="G82" s="19">
        <v>10.345156108656244</v>
      </c>
    </row>
    <row r="83" spans="2:7" x14ac:dyDescent="0.4">
      <c r="B83" s="28">
        <v>80</v>
      </c>
      <c r="C83" s="26">
        <v>4.1251071996436378E-2</v>
      </c>
      <c r="D83" s="42">
        <v>6.5741578924082708E-2</v>
      </c>
      <c r="E83" s="19">
        <v>5.5156671401678889E-2</v>
      </c>
      <c r="F83" s="26">
        <v>10.699265092051908</v>
      </c>
      <c r="G83" s="19">
        <v>11.031334280335777</v>
      </c>
    </row>
    <row r="84" spans="2:7" x14ac:dyDescent="0.4">
      <c r="B84" s="28">
        <v>81</v>
      </c>
      <c r="C84" s="26">
        <v>7.2291541750625798E-2</v>
      </c>
      <c r="D84" s="42">
        <v>4.301873141289371E-2</v>
      </c>
      <c r="E84" s="19">
        <v>5.9091039158353682E-2</v>
      </c>
      <c r="F84" s="26">
        <v>11.531027316351951</v>
      </c>
      <c r="G84" s="19">
        <v>11.818207831670737</v>
      </c>
    </row>
    <row r="85" spans="2:7" x14ac:dyDescent="0.4">
      <c r="B85" s="28">
        <v>82</v>
      </c>
      <c r="C85" s="26">
        <v>6.0531332947880864E-2</v>
      </c>
      <c r="D85" s="42">
        <v>4.0514948496939707E-2</v>
      </c>
      <c r="E85" s="19">
        <v>4.5927987956093486E-2</v>
      </c>
      <c r="F85" s="26">
        <v>10.104628144482056</v>
      </c>
      <c r="G85" s="19">
        <v>9.1855975912186967</v>
      </c>
    </row>
    <row r="86" spans="2:7" x14ac:dyDescent="0.4">
      <c r="B86" s="28">
        <v>83</v>
      </c>
      <c r="C86" s="26">
        <v>5.9483002912210911E-2</v>
      </c>
      <c r="D86" s="42">
        <v>3.6593151133582427E-2</v>
      </c>
      <c r="E86" s="19">
        <v>6.0340237863684129E-2</v>
      </c>
      <c r="F86" s="26">
        <v>9.6076154045793345</v>
      </c>
      <c r="G86" s="19">
        <v>12.068047572736825</v>
      </c>
    </row>
    <row r="87" spans="2:7" x14ac:dyDescent="0.4">
      <c r="B87" s="28">
        <v>84</v>
      </c>
      <c r="C87" s="26">
        <v>6.89108221988292E-2</v>
      </c>
      <c r="D87" s="42">
        <v>3.9651613377496051E-2</v>
      </c>
      <c r="E87" s="19">
        <v>6.5571520849429368E-2</v>
      </c>
      <c r="F87" s="26">
        <v>10.856243557632524</v>
      </c>
      <c r="G87" s="19">
        <v>13.114304169885873</v>
      </c>
    </row>
    <row r="88" spans="2:7" x14ac:dyDescent="0.4">
      <c r="B88" s="28">
        <v>85</v>
      </c>
      <c r="C88" s="26">
        <v>3.7228636545257481E-2</v>
      </c>
      <c r="D88" s="42">
        <v>6.4173086578835359E-2</v>
      </c>
      <c r="E88" s="19">
        <v>4.3781405155334428E-2</v>
      </c>
      <c r="F88" s="26">
        <v>10.140172312409284</v>
      </c>
      <c r="G88" s="19">
        <v>8.7562810310668855</v>
      </c>
    </row>
    <row r="89" spans="2:7" x14ac:dyDescent="0.4">
      <c r="B89" s="28">
        <v>86</v>
      </c>
      <c r="C89" s="26">
        <v>7.990843191284247E-2</v>
      </c>
      <c r="D89" s="42">
        <v>1.8161068945980963E-2</v>
      </c>
      <c r="E89" s="19">
        <v>5.6927995016827E-2</v>
      </c>
      <c r="F89" s="26">
        <v>9.8069500858823435</v>
      </c>
      <c r="G89" s="19">
        <v>11.3855990033654</v>
      </c>
    </row>
    <row r="90" spans="2:7" x14ac:dyDescent="0.4">
      <c r="B90" s="28">
        <v>87</v>
      </c>
      <c r="C90" s="26">
        <v>6.359646362878027E-2</v>
      </c>
      <c r="D90" s="42">
        <v>3.887142489861032E-2</v>
      </c>
      <c r="E90" s="19">
        <v>5.0336310099667991E-2</v>
      </c>
      <c r="F90" s="26">
        <v>10.246788852739058</v>
      </c>
      <c r="G90" s="19">
        <v>10.067262019933597</v>
      </c>
    </row>
    <row r="91" spans="2:7" x14ac:dyDescent="0.4">
      <c r="B91" s="28">
        <v>88</v>
      </c>
      <c r="C91" s="26">
        <v>5.5099070936806376E-2</v>
      </c>
      <c r="D91" s="42">
        <v>4.9081558066735101E-2</v>
      </c>
      <c r="E91" s="19">
        <v>4.990576731281586E-2</v>
      </c>
      <c r="F91" s="26">
        <v>10.418062900354148</v>
      </c>
      <c r="G91" s="19">
        <v>9.9811534625631726</v>
      </c>
    </row>
    <row r="92" spans="2:7" x14ac:dyDescent="0.4">
      <c r="B92" s="28">
        <v>89</v>
      </c>
      <c r="C92" s="26">
        <v>2.8203184468571264E-2</v>
      </c>
      <c r="D92" s="42">
        <v>7.2371585039370495E-2</v>
      </c>
      <c r="E92" s="19">
        <v>6.8347447866495076E-2</v>
      </c>
      <c r="F92" s="26">
        <v>10.057476950794175</v>
      </c>
      <c r="G92" s="19">
        <v>13.669489573299016</v>
      </c>
    </row>
    <row r="93" spans="2:7" x14ac:dyDescent="0.4">
      <c r="B93" s="28">
        <v>90</v>
      </c>
      <c r="C93" s="26">
        <v>3.4859492604298145E-2</v>
      </c>
      <c r="D93" s="42">
        <v>6.580590521457487E-2</v>
      </c>
      <c r="E93" s="19">
        <v>5.3227734765759663E-2</v>
      </c>
      <c r="F93" s="26">
        <v>10.0665397818873</v>
      </c>
      <c r="G93" s="19">
        <v>10.645546953151932</v>
      </c>
    </row>
    <row r="94" spans="2:7" x14ac:dyDescent="0.4">
      <c r="B94" s="28">
        <v>91</v>
      </c>
      <c r="C94" s="26">
        <v>6.2712317026515169E-2</v>
      </c>
      <c r="D94" s="42">
        <v>3.593670091915184E-2</v>
      </c>
      <c r="E94" s="19">
        <v>8.0760752626772625E-2</v>
      </c>
      <c r="F94" s="26">
        <v>9.8649017945667001</v>
      </c>
      <c r="G94" s="19">
        <v>16.152150525354525</v>
      </c>
    </row>
    <row r="95" spans="2:7" x14ac:dyDescent="0.4">
      <c r="B95" s="28">
        <v>92</v>
      </c>
      <c r="C95" s="26">
        <v>5.5819958014710389E-2</v>
      </c>
      <c r="D95" s="42">
        <v>4.2161509269559333E-2</v>
      </c>
      <c r="E95" s="19">
        <v>4.4418962319618754E-2</v>
      </c>
      <c r="F95" s="26">
        <v>9.7981467284269712</v>
      </c>
      <c r="G95" s="19">
        <v>8.8837924639237507</v>
      </c>
    </row>
    <row r="96" spans="2:7" x14ac:dyDescent="0.4">
      <c r="B96" s="28">
        <v>93</v>
      </c>
      <c r="C96" s="26">
        <v>5.2049074214833922E-2</v>
      </c>
      <c r="D96" s="42">
        <v>4.8245308837905787E-2</v>
      </c>
      <c r="E96" s="19">
        <v>5.1347643255885679E-2</v>
      </c>
      <c r="F96" s="26">
        <v>10.02943830527397</v>
      </c>
      <c r="G96" s="19">
        <v>10.269528651177136</v>
      </c>
    </row>
    <row r="97" spans="2:7" x14ac:dyDescent="0.4">
      <c r="B97" s="28">
        <v>94</v>
      </c>
      <c r="C97" s="26">
        <v>4.6933659818112941E-2</v>
      </c>
      <c r="D97" s="42">
        <v>4.9636950531817596E-2</v>
      </c>
      <c r="E97" s="19">
        <v>4.6257472177624492E-2</v>
      </c>
      <c r="F97" s="26">
        <v>9.6570610349930543</v>
      </c>
      <c r="G97" s="19">
        <v>9.2514944355248989</v>
      </c>
    </row>
    <row r="98" spans="2:7" x14ac:dyDescent="0.4">
      <c r="B98" s="28">
        <v>95</v>
      </c>
      <c r="C98" s="26">
        <v>5.1903572639432446E-2</v>
      </c>
      <c r="D98" s="42">
        <v>5.0156503060241622E-2</v>
      </c>
      <c r="E98" s="19">
        <v>5.333502076719232E-2</v>
      </c>
      <c r="F98" s="26">
        <v>10.206007569967408</v>
      </c>
      <c r="G98" s="19">
        <v>10.667004153438464</v>
      </c>
    </row>
    <row r="99" spans="2:7" x14ac:dyDescent="0.4">
      <c r="B99" s="28">
        <v>96</v>
      </c>
      <c r="C99" s="26">
        <v>4.3785348345580059E-2</v>
      </c>
      <c r="D99" s="42">
        <v>5.6521780850398329E-2</v>
      </c>
      <c r="E99" s="19">
        <v>5.0962261343321852E-2</v>
      </c>
      <c r="F99" s="26">
        <v>10.030712919597839</v>
      </c>
      <c r="G99" s="19">
        <v>10.19245226866437</v>
      </c>
    </row>
    <row r="100" spans="2:7" x14ac:dyDescent="0.4">
      <c r="B100" s="28">
        <v>97</v>
      </c>
      <c r="C100" s="26">
        <v>5.0281517738442388E-2</v>
      </c>
      <c r="D100" s="42">
        <v>4.0558037757612179E-2</v>
      </c>
      <c r="E100" s="19">
        <v>5.0419335045027464E-2</v>
      </c>
      <c r="F100" s="26">
        <v>9.0839555496054558</v>
      </c>
      <c r="G100" s="19">
        <v>10.083867009005493</v>
      </c>
    </row>
    <row r="101" spans="2:7" x14ac:dyDescent="0.4">
      <c r="B101" s="28">
        <v>98</v>
      </c>
      <c r="C101" s="26">
        <v>4.7621088663015849E-2</v>
      </c>
      <c r="D101" s="42">
        <v>5.2429026545493543E-2</v>
      </c>
      <c r="E101" s="19">
        <v>3.2510103702241347E-2</v>
      </c>
      <c r="F101" s="26">
        <v>10.005011520850939</v>
      </c>
      <c r="G101" s="19">
        <v>6.5020207404482697</v>
      </c>
    </row>
    <row r="102" spans="2:7" x14ac:dyDescent="0.4">
      <c r="B102" s="28">
        <v>99</v>
      </c>
      <c r="C102" s="26">
        <v>6.5941264835293195E-2</v>
      </c>
      <c r="D102" s="42">
        <v>3.1908405093765566E-2</v>
      </c>
      <c r="E102" s="19">
        <v>4.4749998693019571E-2</v>
      </c>
      <c r="F102" s="26">
        <v>9.7849669929058756</v>
      </c>
      <c r="G102" s="19">
        <v>8.9499997386039141</v>
      </c>
    </row>
    <row r="103" spans="2:7" x14ac:dyDescent="0.4">
      <c r="B103" s="28">
        <v>100</v>
      </c>
      <c r="C103" s="26">
        <v>4.444022789122485E-2</v>
      </c>
      <c r="D103" s="42">
        <v>6.3016195983024118E-2</v>
      </c>
      <c r="E103" s="19">
        <v>4.8907599368112106E-2</v>
      </c>
      <c r="F103" s="26">
        <v>10.745642387424898</v>
      </c>
      <c r="G103" s="19">
        <v>9.7815198736224218</v>
      </c>
    </row>
    <row r="104" spans="2:7" x14ac:dyDescent="0.4">
      <c r="B104" s="28">
        <v>101</v>
      </c>
      <c r="C104" s="26">
        <v>4.0164648049754018E-2</v>
      </c>
      <c r="D104" s="42">
        <v>6.2240805928325454E-2</v>
      </c>
      <c r="E104" s="19">
        <v>2.1762641520476488E-2</v>
      </c>
      <c r="F104" s="26">
        <v>10.240545397807947</v>
      </c>
      <c r="G104" s="19">
        <v>4.3525283040952978</v>
      </c>
    </row>
    <row r="105" spans="2:7" x14ac:dyDescent="0.4">
      <c r="B105" s="28">
        <v>102</v>
      </c>
      <c r="C105" s="26">
        <v>5.5414216631537019E-2</v>
      </c>
      <c r="D105" s="42">
        <v>4.7646646066681217E-2</v>
      </c>
      <c r="E105" s="19">
        <v>4.4276750296155416E-2</v>
      </c>
      <c r="F105" s="26">
        <v>10.306086269821824</v>
      </c>
      <c r="G105" s="19">
        <v>8.8553500592310836</v>
      </c>
    </row>
    <row r="106" spans="2:7" x14ac:dyDescent="0.4">
      <c r="B106" s="28">
        <v>103</v>
      </c>
      <c r="C106" s="26">
        <v>5.6610718286263531E-2</v>
      </c>
      <c r="D106" s="42">
        <v>4.3754103522476419E-2</v>
      </c>
      <c r="E106" s="19">
        <v>5.8693044779845466E-2</v>
      </c>
      <c r="F106" s="26">
        <v>10.036482180873996</v>
      </c>
      <c r="G106" s="19">
        <v>11.738608955969093</v>
      </c>
    </row>
    <row r="107" spans="2:7" x14ac:dyDescent="0.4">
      <c r="B107" s="28">
        <v>104</v>
      </c>
      <c r="C107" s="26">
        <v>4.9888987769401878E-2</v>
      </c>
      <c r="D107" s="42">
        <v>4.58710731830895E-2</v>
      </c>
      <c r="E107" s="19">
        <v>3.8726304098420088E-2</v>
      </c>
      <c r="F107" s="26">
        <v>9.5760060952491379</v>
      </c>
      <c r="G107" s="19">
        <v>7.7452608196840176</v>
      </c>
    </row>
    <row r="108" spans="2:7" x14ac:dyDescent="0.4">
      <c r="B108" s="28">
        <v>105</v>
      </c>
      <c r="C108" s="26">
        <v>4.8512017292181561E-2</v>
      </c>
      <c r="D108" s="42">
        <v>5.1370125590298792E-2</v>
      </c>
      <c r="E108" s="19">
        <v>4.4773883884608331E-2</v>
      </c>
      <c r="F108" s="26">
        <v>9.9882142882480345</v>
      </c>
      <c r="G108" s="19">
        <v>8.9547767769216655</v>
      </c>
    </row>
    <row r="109" spans="2:7" x14ac:dyDescent="0.4">
      <c r="B109" s="28">
        <v>106</v>
      </c>
      <c r="C109" s="26">
        <v>5.7317493689931692E-2</v>
      </c>
      <c r="D109" s="42">
        <v>3.9444836768495105E-2</v>
      </c>
      <c r="E109" s="19">
        <v>5.9008373385755881E-2</v>
      </c>
      <c r="F109" s="26">
        <v>9.6762330458426788</v>
      </c>
      <c r="G109" s="19">
        <v>11.801674677151176</v>
      </c>
    </row>
    <row r="110" spans="2:7" x14ac:dyDescent="0.4">
      <c r="B110" s="28">
        <v>107</v>
      </c>
      <c r="C110" s="26">
        <v>5.3531654645660579E-2</v>
      </c>
      <c r="D110" s="42">
        <v>4.5440920887967376E-2</v>
      </c>
      <c r="E110" s="19">
        <v>6.7452755646310869E-2</v>
      </c>
      <c r="F110" s="26">
        <v>9.8972575533627953</v>
      </c>
      <c r="G110" s="19">
        <v>13.490551129262174</v>
      </c>
    </row>
    <row r="111" spans="2:7" x14ac:dyDescent="0.4">
      <c r="B111" s="28">
        <v>108</v>
      </c>
      <c r="C111" s="26">
        <v>3.9228910021514976E-2</v>
      </c>
      <c r="D111" s="42">
        <v>5.4518438663706301E-2</v>
      </c>
      <c r="E111" s="19">
        <v>5.5854941665971637E-2</v>
      </c>
      <c r="F111" s="26">
        <v>9.3747348685221272</v>
      </c>
      <c r="G111" s="19">
        <v>11.170988333194327</v>
      </c>
    </row>
    <row r="112" spans="2:7" x14ac:dyDescent="0.4">
      <c r="B112" s="28">
        <v>109</v>
      </c>
      <c r="C112" s="26">
        <v>4.714861451416813E-2</v>
      </c>
      <c r="D112" s="42">
        <v>5.5427435500082237E-2</v>
      </c>
      <c r="E112" s="19">
        <v>4.0024094996247164E-2</v>
      </c>
      <c r="F112" s="26">
        <v>10.257605001425038</v>
      </c>
      <c r="G112" s="19">
        <v>8.0048189992494336</v>
      </c>
    </row>
    <row r="113" spans="2:7" x14ac:dyDescent="0.4">
      <c r="B113" s="28">
        <v>110</v>
      </c>
      <c r="C113" s="26">
        <v>6.331485159943899E-2</v>
      </c>
      <c r="D113" s="42">
        <v>4.595023849846195E-2</v>
      </c>
      <c r="E113" s="19">
        <v>5.1079960929528399E-2</v>
      </c>
      <c r="F113" s="26">
        <v>10.926509009790093</v>
      </c>
      <c r="G113" s="19">
        <v>10.21599218590568</v>
      </c>
    </row>
    <row r="114" spans="2:7" x14ac:dyDescent="0.4">
      <c r="B114" s="28">
        <v>111</v>
      </c>
      <c r="C114" s="26">
        <v>4.7879130917503225E-2</v>
      </c>
      <c r="D114" s="42">
        <v>5.829274201484283E-2</v>
      </c>
      <c r="E114" s="19">
        <v>2.9569054035351428E-2</v>
      </c>
      <c r="F114" s="26">
        <v>10.617187293234606</v>
      </c>
      <c r="G114" s="19">
        <v>5.9138108070702859</v>
      </c>
    </row>
    <row r="115" spans="2:7" x14ac:dyDescent="0.4">
      <c r="B115" s="28">
        <v>112</v>
      </c>
      <c r="C115" s="26">
        <v>5.1213197435814997E-2</v>
      </c>
      <c r="D115" s="42">
        <v>5.2569149028474406E-2</v>
      </c>
      <c r="E115" s="19">
        <v>4.8459796430168976E-2</v>
      </c>
      <c r="F115" s="26">
        <v>10.37823464642894</v>
      </c>
      <c r="G115" s="19">
        <v>9.6919592860337946</v>
      </c>
    </row>
    <row r="116" spans="2:7" x14ac:dyDescent="0.4">
      <c r="B116" s="28">
        <v>113</v>
      </c>
      <c r="C116" s="26">
        <v>4.0724803724531425E-2</v>
      </c>
      <c r="D116" s="42">
        <v>5.5856309815203606E-2</v>
      </c>
      <c r="E116" s="19">
        <v>5.3758031646560712E-2</v>
      </c>
      <c r="F116" s="26">
        <v>9.6581113539735028</v>
      </c>
      <c r="G116" s="19">
        <v>10.751606329312143</v>
      </c>
    </row>
    <row r="117" spans="2:7" x14ac:dyDescent="0.4">
      <c r="B117" s="28">
        <v>114</v>
      </c>
      <c r="C117" s="26">
        <v>3.3278503416689885E-2</v>
      </c>
      <c r="D117" s="42">
        <v>5.8535606122824206E-2</v>
      </c>
      <c r="E117" s="19">
        <v>5.2288679157614849E-2</v>
      </c>
      <c r="F117" s="26">
        <v>9.1814109539514082</v>
      </c>
      <c r="G117" s="19">
        <v>10.457735831522969</v>
      </c>
    </row>
    <row r="118" spans="2:7" x14ac:dyDescent="0.4">
      <c r="B118" s="28">
        <v>115</v>
      </c>
      <c r="C118" s="26">
        <v>4.8787090140633343E-2</v>
      </c>
      <c r="D118" s="42">
        <v>5.9495463446733003E-2</v>
      </c>
      <c r="E118" s="19">
        <v>4.7260576544196312E-2</v>
      </c>
      <c r="F118" s="26">
        <v>10.828255358736634</v>
      </c>
      <c r="G118" s="19">
        <v>9.4521153088392627</v>
      </c>
    </row>
    <row r="119" spans="2:7" x14ac:dyDescent="0.4">
      <c r="B119" s="28">
        <v>116</v>
      </c>
      <c r="C119" s="26">
        <v>5.2439937792551926E-2</v>
      </c>
      <c r="D119" s="42">
        <v>4.8530808857858175E-2</v>
      </c>
      <c r="E119" s="19">
        <v>5.3608873099355796E-2</v>
      </c>
      <c r="F119" s="26">
        <v>10.09707466504101</v>
      </c>
      <c r="G119" s="19">
        <v>10.721774619871159</v>
      </c>
    </row>
    <row r="120" spans="2:7" x14ac:dyDescent="0.4">
      <c r="B120" s="28">
        <v>117</v>
      </c>
      <c r="C120" s="26">
        <v>5.1607492163280116E-2</v>
      </c>
      <c r="D120" s="42">
        <v>5.195428813610984E-2</v>
      </c>
      <c r="E120" s="19">
        <v>3.681263116550746E-2</v>
      </c>
      <c r="F120" s="26">
        <v>10.356178029938995</v>
      </c>
      <c r="G120" s="19">
        <v>7.3625262331014918</v>
      </c>
    </row>
    <row r="121" spans="2:7" x14ac:dyDescent="0.4">
      <c r="B121" s="28">
        <v>118</v>
      </c>
      <c r="C121" s="26">
        <v>4.4899045535350103E-2</v>
      </c>
      <c r="D121" s="42">
        <v>5.5166629316561404E-2</v>
      </c>
      <c r="E121" s="19">
        <v>5.4505783468031366E-2</v>
      </c>
      <c r="F121" s="26">
        <v>10.00656748519115</v>
      </c>
      <c r="G121" s="19">
        <v>10.901156693606273</v>
      </c>
    </row>
    <row r="122" spans="2:7" x14ac:dyDescent="0.4">
      <c r="B122" s="28">
        <v>119</v>
      </c>
      <c r="C122" s="26">
        <v>6.1426580341816847E-2</v>
      </c>
      <c r="D122" s="42">
        <v>4.4003453535106783E-2</v>
      </c>
      <c r="E122" s="19">
        <v>6.0081689151524002E-2</v>
      </c>
      <c r="F122" s="26">
        <v>10.543003387692362</v>
      </c>
      <c r="G122" s="19">
        <v>12.016337830304801</v>
      </c>
    </row>
    <row r="123" spans="2:7" x14ac:dyDescent="0.4">
      <c r="B123" s="28">
        <v>120</v>
      </c>
      <c r="C123" s="26">
        <v>5.6856603103791363E-2</v>
      </c>
      <c r="D123" s="42">
        <v>3.9385409185778229E-2</v>
      </c>
      <c r="E123" s="19">
        <v>5.8477533991268288E-2</v>
      </c>
      <c r="F123" s="26">
        <v>9.6242012289569594</v>
      </c>
      <c r="G123" s="19">
        <v>11.695506798253657</v>
      </c>
    </row>
    <row r="124" spans="2:7" x14ac:dyDescent="0.4">
      <c r="B124" s="28">
        <v>121</v>
      </c>
      <c r="C124" s="26">
        <v>5.3485362099089093E-2</v>
      </c>
      <c r="D124" s="42">
        <v>4.7439011118431899E-2</v>
      </c>
      <c r="E124" s="19">
        <v>6.6443610046600196E-2</v>
      </c>
      <c r="F124" s="26">
        <v>10.092437321752099</v>
      </c>
      <c r="G124" s="19">
        <v>13.28872200932004</v>
      </c>
    </row>
    <row r="125" spans="2:7" x14ac:dyDescent="0.4">
      <c r="B125" s="28">
        <v>122</v>
      </c>
      <c r="C125" s="26">
        <v>4.9010602472538446E-2</v>
      </c>
      <c r="D125" s="42">
        <v>4.6601086030815392E-2</v>
      </c>
      <c r="E125" s="19">
        <v>5.4394640874721595E-2</v>
      </c>
      <c r="F125" s="26">
        <v>9.5611688503353847</v>
      </c>
      <c r="G125" s="19">
        <v>10.878928174944319</v>
      </c>
    </row>
    <row r="126" spans="2:7" x14ac:dyDescent="0.4">
      <c r="B126" s="28">
        <v>123</v>
      </c>
      <c r="C126" s="26">
        <v>3.9961795395833027E-2</v>
      </c>
      <c r="D126" s="42">
        <v>6.2733744582563672E-2</v>
      </c>
      <c r="E126" s="19">
        <v>4.3678343041530746E-2</v>
      </c>
      <c r="F126" s="26">
        <v>10.269553997839671</v>
      </c>
      <c r="G126" s="19">
        <v>8.735668608306149</v>
      </c>
    </row>
    <row r="127" spans="2:7" x14ac:dyDescent="0.4">
      <c r="B127" s="28">
        <v>124</v>
      </c>
      <c r="C127" s="26">
        <v>4.3312603966300177E-2</v>
      </c>
      <c r="D127" s="42">
        <v>5.3641531413595067E-2</v>
      </c>
      <c r="E127" s="19">
        <v>3.6863268689392187E-2</v>
      </c>
      <c r="F127" s="26">
        <v>9.6954135379895252</v>
      </c>
      <c r="G127" s="19">
        <v>7.3726537378784371</v>
      </c>
    </row>
    <row r="128" spans="2:7" x14ac:dyDescent="0.4">
      <c r="B128" s="28">
        <v>125</v>
      </c>
      <c r="C128" s="26">
        <v>3.6313457031772606E-2</v>
      </c>
      <c r="D128" s="42">
        <v>5.3670619180277837E-2</v>
      </c>
      <c r="E128" s="19">
        <v>5.0722870124399536E-2</v>
      </c>
      <c r="F128" s="26">
        <v>8.998407621205045</v>
      </c>
      <c r="G128" s="19">
        <v>10.144574024879907</v>
      </c>
    </row>
    <row r="129" spans="2:7" x14ac:dyDescent="0.4">
      <c r="B129" s="28">
        <v>126</v>
      </c>
      <c r="C129" s="26">
        <v>3.5449015308773243E-2</v>
      </c>
      <c r="D129" s="42">
        <v>5.9048858526042074E-2</v>
      </c>
      <c r="E129" s="19">
        <v>3.0151962280997455E-2</v>
      </c>
      <c r="F129" s="26">
        <v>9.4497873834815316</v>
      </c>
      <c r="G129" s="19">
        <v>6.0303924561994915</v>
      </c>
    </row>
    <row r="130" spans="2:7" x14ac:dyDescent="0.4">
      <c r="B130" s="28">
        <v>127</v>
      </c>
      <c r="C130" s="26">
        <v>6.1069117538174143E-2</v>
      </c>
      <c r="D130" s="42">
        <v>5.1807175878920933E-2</v>
      </c>
      <c r="E130" s="19">
        <v>4.3610464858390437E-2</v>
      </c>
      <c r="F130" s="26">
        <v>11.287629341709508</v>
      </c>
      <c r="G130" s="19">
        <v>8.7220929716780873</v>
      </c>
    </row>
    <row r="131" spans="2:7" x14ac:dyDescent="0.4">
      <c r="B131" s="28">
        <v>128</v>
      </c>
      <c r="C131" s="26">
        <v>4.6271634692618198E-2</v>
      </c>
      <c r="D131" s="42">
        <v>5.7072038625060037E-2</v>
      </c>
      <c r="E131" s="19">
        <v>3.6318939643817133E-2</v>
      </c>
      <c r="F131" s="26">
        <v>10.334367331767822</v>
      </c>
      <c r="G131" s="19">
        <v>7.2637879287634268</v>
      </c>
    </row>
    <row r="132" spans="2:7" x14ac:dyDescent="0.4">
      <c r="B132" s="28">
        <v>129</v>
      </c>
      <c r="C132" s="26">
        <v>6.5234432013627774E-2</v>
      </c>
      <c r="D132" s="42">
        <v>4.3646917344479605E-2</v>
      </c>
      <c r="E132" s="19">
        <v>5.1689491761113891E-2</v>
      </c>
      <c r="F132" s="26">
        <v>10.888134935810738</v>
      </c>
      <c r="G132" s="19">
        <v>10.337898352222778</v>
      </c>
    </row>
    <row r="133" spans="2:7" x14ac:dyDescent="0.4">
      <c r="B133" s="28">
        <v>130</v>
      </c>
      <c r="C133" s="26">
        <v>3.9276635301651777E-2</v>
      </c>
      <c r="D133" s="42">
        <v>6.4448493901388418E-2</v>
      </c>
      <c r="E133" s="19">
        <v>5.7605896319616025E-2</v>
      </c>
      <c r="F133" s="26">
        <v>10.37251292030402</v>
      </c>
      <c r="G133" s="19">
        <v>11.521179263923205</v>
      </c>
    </row>
    <row r="134" spans="2:7" x14ac:dyDescent="0.4">
      <c r="B134" s="28">
        <v>131</v>
      </c>
      <c r="C134" s="26">
        <v>4.87594927145375E-2</v>
      </c>
      <c r="D134" s="42">
        <v>5.8392831375987234E-2</v>
      </c>
      <c r="E134" s="19">
        <v>6.457198879514138E-2</v>
      </c>
      <c r="F134" s="26">
        <v>10.715232409052474</v>
      </c>
      <c r="G134" s="19">
        <v>12.914397759028276</v>
      </c>
    </row>
    <row r="135" spans="2:7" x14ac:dyDescent="0.4">
      <c r="B135" s="28">
        <v>132</v>
      </c>
      <c r="C135" s="26">
        <v>4.0300392284312349E-2</v>
      </c>
      <c r="D135" s="42">
        <v>6.8896697595006509E-2</v>
      </c>
      <c r="E135" s="19">
        <v>6.5134982270844105E-2</v>
      </c>
      <c r="F135" s="26">
        <v>10.919708987931887</v>
      </c>
      <c r="G135" s="19">
        <v>13.02699645416882</v>
      </c>
    </row>
    <row r="136" spans="2:7" x14ac:dyDescent="0.4">
      <c r="B136" s="28">
        <v>133</v>
      </c>
      <c r="C136" s="26">
        <v>4.4392313709690684E-2</v>
      </c>
      <c r="D136" s="42">
        <v>4.5374654734402088E-2</v>
      </c>
      <c r="E136" s="19">
        <v>4.8971950633183561E-2</v>
      </c>
      <c r="F136" s="26">
        <v>8.9766968444092772</v>
      </c>
      <c r="G136" s="19">
        <v>9.7943901266367117</v>
      </c>
    </row>
    <row r="137" spans="2:7" x14ac:dyDescent="0.4">
      <c r="B137" s="28">
        <v>134</v>
      </c>
      <c r="C137" s="26">
        <v>5.144893894438133E-2</v>
      </c>
      <c r="D137" s="42">
        <v>4.6152216351585063E-2</v>
      </c>
      <c r="E137" s="19">
        <v>3.8181269868195922E-2</v>
      </c>
      <c r="F137" s="26">
        <v>9.7601155295966393</v>
      </c>
      <c r="G137" s="19">
        <v>7.6362539736391843</v>
      </c>
    </row>
    <row r="138" spans="2:7" x14ac:dyDescent="0.4">
      <c r="B138" s="28">
        <v>135</v>
      </c>
      <c r="C138" s="26">
        <v>4.9756054727876517E-2</v>
      </c>
      <c r="D138" s="42">
        <v>5.3549552959811411E-2</v>
      </c>
      <c r="E138" s="19">
        <v>5.0324127771277538E-2</v>
      </c>
      <c r="F138" s="26">
        <v>10.330560768768793</v>
      </c>
      <c r="G138" s="19">
        <v>10.064825554255508</v>
      </c>
    </row>
    <row r="139" spans="2:7" x14ac:dyDescent="0.4">
      <c r="B139" s="28">
        <v>136</v>
      </c>
      <c r="C139" s="26">
        <v>4.8253573430169346E-2</v>
      </c>
      <c r="D139" s="42">
        <v>5.5817033915867412E-2</v>
      </c>
      <c r="E139" s="19">
        <v>6.3116721375618134E-2</v>
      </c>
      <c r="F139" s="26">
        <v>10.407060734603675</v>
      </c>
      <c r="G139" s="19">
        <v>12.623344275123626</v>
      </c>
    </row>
    <row r="140" spans="2:7" x14ac:dyDescent="0.4">
      <c r="B140" s="28">
        <v>137</v>
      </c>
      <c r="C140" s="26">
        <v>4.0348537529607417E-2</v>
      </c>
      <c r="D140" s="42">
        <v>5.6033720463319114E-2</v>
      </c>
      <c r="E140" s="19">
        <v>6.453381931763863E-2</v>
      </c>
      <c r="F140" s="26">
        <v>9.6382257992926519</v>
      </c>
      <c r="G140" s="19">
        <v>12.906763863527726</v>
      </c>
    </row>
    <row r="141" spans="2:7" x14ac:dyDescent="0.4">
      <c r="B141" s="28">
        <v>138</v>
      </c>
      <c r="C141" s="26">
        <v>6.1672117236437257E-2</v>
      </c>
      <c r="D141" s="42">
        <v>3.5778866476257845E-2</v>
      </c>
      <c r="E141" s="19">
        <v>5.6859189090055745E-2</v>
      </c>
      <c r="F141" s="26">
        <v>9.7450983712695098</v>
      </c>
      <c r="G141" s="19">
        <v>11.37183781801115</v>
      </c>
    </row>
    <row r="142" spans="2:7" x14ac:dyDescent="0.4">
      <c r="B142" s="28">
        <v>139</v>
      </c>
      <c r="C142" s="26">
        <v>5.17943307547966E-2</v>
      </c>
      <c r="D142" s="42">
        <v>4.6891838037024118E-2</v>
      </c>
      <c r="E142" s="19">
        <v>5.6146922563197879E-2</v>
      </c>
      <c r="F142" s="26">
        <v>9.8686168791820723</v>
      </c>
      <c r="G142" s="19">
        <v>11.229384512639577</v>
      </c>
    </row>
    <row r="143" spans="2:7" x14ac:dyDescent="0.4">
      <c r="B143" s="28">
        <v>140</v>
      </c>
      <c r="C143" s="26">
        <v>3.824532776686794E-2</v>
      </c>
      <c r="D143" s="42">
        <v>5.2596378852197777E-2</v>
      </c>
      <c r="E143" s="19">
        <v>4.612801051708116E-2</v>
      </c>
      <c r="F143" s="26">
        <v>9.0841706619065725</v>
      </c>
      <c r="G143" s="19">
        <v>9.2256021034162323</v>
      </c>
    </row>
    <row r="144" spans="2:7" x14ac:dyDescent="0.4">
      <c r="B144" s="28">
        <v>141</v>
      </c>
      <c r="C144" s="26">
        <v>5.5754887793073658E-2</v>
      </c>
      <c r="D144" s="42">
        <v>3.4781760531992542E-2</v>
      </c>
      <c r="E144" s="19">
        <v>5.2148084719342534E-2</v>
      </c>
      <c r="F144" s="26">
        <v>9.0536648325066196</v>
      </c>
      <c r="G144" s="19">
        <v>10.429616943868506</v>
      </c>
    </row>
    <row r="145" spans="2:7" x14ac:dyDescent="0.4">
      <c r="B145" s="28">
        <v>142</v>
      </c>
      <c r="C145" s="26">
        <v>3.6789032677733716E-2</v>
      </c>
      <c r="D145" s="42">
        <v>6.6709465625461761E-2</v>
      </c>
      <c r="E145" s="19">
        <v>5.3895742066099372E-2</v>
      </c>
      <c r="F145" s="26">
        <v>10.349849830319547</v>
      </c>
      <c r="G145" s="19">
        <v>10.779148413219875</v>
      </c>
    </row>
    <row r="146" spans="2:7" x14ac:dyDescent="0.4">
      <c r="B146" s="28">
        <v>143</v>
      </c>
      <c r="C146" s="26">
        <v>6.0132293098766817E-2</v>
      </c>
      <c r="D146" s="42">
        <v>4.7171669896411361E-2</v>
      </c>
      <c r="E146" s="19">
        <v>5.6976547696466658E-2</v>
      </c>
      <c r="F146" s="26">
        <v>10.730396299517817</v>
      </c>
      <c r="G146" s="19">
        <v>11.395309539293331</v>
      </c>
    </row>
    <row r="147" spans="2:7" x14ac:dyDescent="0.4">
      <c r="B147" s="28">
        <v>144</v>
      </c>
      <c r="C147" s="26">
        <v>5.5590768582685871E-2</v>
      </c>
      <c r="D147" s="42">
        <v>4.3575547308217229E-2</v>
      </c>
      <c r="E147" s="19">
        <v>4.6665843449962774E-2</v>
      </c>
      <c r="F147" s="26">
        <v>9.9166315890903096</v>
      </c>
      <c r="G147" s="19">
        <v>9.3331686899925543</v>
      </c>
    </row>
    <row r="148" spans="2:7" x14ac:dyDescent="0.4">
      <c r="B148" s="28">
        <v>145</v>
      </c>
      <c r="C148" s="26">
        <v>5.4348406627023116E-2</v>
      </c>
      <c r="D148" s="42">
        <v>5.0826606345737151E-2</v>
      </c>
      <c r="E148" s="19">
        <v>2.4495427603996665E-2</v>
      </c>
      <c r="F148" s="26">
        <v>10.517501297276027</v>
      </c>
      <c r="G148" s="19">
        <v>4.8990855207993329</v>
      </c>
    </row>
    <row r="149" spans="2:7" x14ac:dyDescent="0.4">
      <c r="B149" s="28">
        <v>146</v>
      </c>
      <c r="C149" s="26">
        <v>4.6428658036651395E-2</v>
      </c>
      <c r="D149" s="42">
        <v>5.3270117984255086E-2</v>
      </c>
      <c r="E149" s="19">
        <v>4.6177997429212143E-2</v>
      </c>
      <c r="F149" s="26">
        <v>9.9698776020906479</v>
      </c>
      <c r="G149" s="19">
        <v>9.2355994858424282</v>
      </c>
    </row>
    <row r="150" spans="2:7" x14ac:dyDescent="0.4">
      <c r="B150" s="28">
        <v>147</v>
      </c>
      <c r="C150" s="26">
        <v>4.4336681220352163E-2</v>
      </c>
      <c r="D150" s="42">
        <v>5.4002254097197229E-2</v>
      </c>
      <c r="E150" s="19">
        <v>4.461763887001529E-2</v>
      </c>
      <c r="F150" s="26">
        <v>9.8338935317549385</v>
      </c>
      <c r="G150" s="19">
        <v>8.9235277740030572</v>
      </c>
    </row>
    <row r="151" spans="2:7" x14ac:dyDescent="0.4">
      <c r="B151" s="28">
        <v>148</v>
      </c>
      <c r="C151" s="26">
        <v>4.4728794380785517E-2</v>
      </c>
      <c r="D151" s="42">
        <v>3.8895418069647927E-2</v>
      </c>
      <c r="E151" s="19">
        <v>5.1076162602830287E-2</v>
      </c>
      <c r="F151" s="26">
        <v>8.3624212450433451</v>
      </c>
      <c r="G151" s="19">
        <v>10.215232520566058</v>
      </c>
    </row>
    <row r="152" spans="2:7" x14ac:dyDescent="0.4">
      <c r="B152" s="28">
        <v>149</v>
      </c>
      <c r="C152" s="26">
        <v>4.9341844074713793E-2</v>
      </c>
      <c r="D152" s="42">
        <v>4.3376354564853246E-2</v>
      </c>
      <c r="E152" s="19">
        <v>2.936947264796206E-2</v>
      </c>
      <c r="F152" s="26">
        <v>9.2718198639567042</v>
      </c>
      <c r="G152" s="19">
        <v>5.8738945295924117</v>
      </c>
    </row>
    <row r="153" spans="2:7" x14ac:dyDescent="0.4">
      <c r="B153" s="28">
        <v>150</v>
      </c>
      <c r="C153" s="26">
        <v>3.6859783229361592E-2</v>
      </c>
      <c r="D153" s="42">
        <v>6.1819625785055725E-2</v>
      </c>
      <c r="E153" s="19">
        <v>2.9969739390562584E-2</v>
      </c>
      <c r="F153" s="26">
        <v>9.867940901441731</v>
      </c>
      <c r="G153" s="19">
        <v>5.9939478781125173</v>
      </c>
    </row>
    <row r="154" spans="2:7" x14ac:dyDescent="0.4">
      <c r="B154" s="28">
        <v>151</v>
      </c>
      <c r="C154" s="26">
        <v>4.4815193695259256E-2</v>
      </c>
      <c r="D154" s="42">
        <v>6.4882660857417909E-2</v>
      </c>
      <c r="E154" s="19">
        <v>6.3258408666071089E-2</v>
      </c>
      <c r="F154" s="26">
        <v>10.969785455267717</v>
      </c>
      <c r="G154" s="19">
        <v>12.651681733214218</v>
      </c>
    </row>
    <row r="155" spans="2:7" x14ac:dyDescent="0.4">
      <c r="B155" s="28">
        <v>152</v>
      </c>
      <c r="C155" s="26">
        <v>5.3985894978086056E-2</v>
      </c>
      <c r="D155" s="42">
        <v>4.8808166015393305E-2</v>
      </c>
      <c r="E155" s="19">
        <v>5.0866051655852118E-2</v>
      </c>
      <c r="F155" s="26">
        <v>10.279406099347936</v>
      </c>
      <c r="G155" s="19">
        <v>10.173210331170424</v>
      </c>
    </row>
    <row r="156" spans="2:7" x14ac:dyDescent="0.4">
      <c r="B156" s="28">
        <v>153</v>
      </c>
      <c r="C156" s="26">
        <v>5.4502520300891984E-2</v>
      </c>
      <c r="D156" s="42">
        <v>5.0435023919712836E-2</v>
      </c>
      <c r="E156" s="19">
        <v>5.7411702887125604E-2</v>
      </c>
      <c r="F156" s="26">
        <v>10.493754422060483</v>
      </c>
      <c r="G156" s="19">
        <v>11.48234057742512</v>
      </c>
    </row>
    <row r="157" spans="2:7" x14ac:dyDescent="0.4">
      <c r="B157" s="28">
        <v>154</v>
      </c>
      <c r="C157" s="26">
        <v>5.0003784601478501E-2</v>
      </c>
      <c r="D157" s="42">
        <v>5.5310000839915205E-2</v>
      </c>
      <c r="E157" s="19">
        <v>3.4720979408485959E-2</v>
      </c>
      <c r="F157" s="26">
        <v>10.53137854413937</v>
      </c>
      <c r="G157" s="19">
        <v>6.9441958816971923</v>
      </c>
    </row>
    <row r="158" spans="2:7" x14ac:dyDescent="0.4">
      <c r="B158" s="28">
        <v>155</v>
      </c>
      <c r="C158" s="26">
        <v>5.2374781495867717E-2</v>
      </c>
      <c r="D158" s="42">
        <v>5.0076475389334817E-2</v>
      </c>
      <c r="E158" s="19">
        <v>5.5397017176255815E-2</v>
      </c>
      <c r="F158" s="26">
        <v>10.245125688520254</v>
      </c>
      <c r="G158" s="19">
        <v>11.079403435251162</v>
      </c>
    </row>
    <row r="159" spans="2:7" x14ac:dyDescent="0.4">
      <c r="B159" s="28">
        <v>156</v>
      </c>
      <c r="C159" s="26">
        <v>6.6719675803301542E-2</v>
      </c>
      <c r="D159" s="42">
        <v>4.1470528117998021E-2</v>
      </c>
      <c r="E159" s="19">
        <v>4.9497895599913924E-2</v>
      </c>
      <c r="F159" s="26">
        <v>10.819020392129957</v>
      </c>
      <c r="G159" s="19">
        <v>9.8995791199827856</v>
      </c>
    </row>
    <row r="160" spans="2:7" x14ac:dyDescent="0.4">
      <c r="B160" s="28">
        <v>157</v>
      </c>
      <c r="C160" s="26">
        <v>5.1264399360230459E-2</v>
      </c>
      <c r="D160" s="42">
        <v>5.7096186426855773E-2</v>
      </c>
      <c r="E160" s="19">
        <v>5.3974922518379001E-2</v>
      </c>
      <c r="F160" s="26">
        <v>10.836058578708624</v>
      </c>
      <c r="G160" s="19">
        <v>10.794984503675801</v>
      </c>
    </row>
    <row r="161" spans="2:7" x14ac:dyDescent="0.4">
      <c r="B161" s="28">
        <v>158</v>
      </c>
      <c r="C161" s="26">
        <v>4.5914273067789182E-2</v>
      </c>
      <c r="D161" s="42">
        <v>5.1069839739964915E-2</v>
      </c>
      <c r="E161" s="19">
        <v>6.3421290654779819E-2</v>
      </c>
      <c r="F161" s="26">
        <v>9.6984112807754101</v>
      </c>
      <c r="G161" s="19">
        <v>12.684258130955964</v>
      </c>
    </row>
    <row r="162" spans="2:7" x14ac:dyDescent="0.4">
      <c r="B162" s="28">
        <v>159</v>
      </c>
      <c r="C162" s="26">
        <v>5.6535032074364798E-2</v>
      </c>
      <c r="D162" s="42">
        <v>4.7183913273051277E-2</v>
      </c>
      <c r="E162" s="19">
        <v>5.118950977823683E-2</v>
      </c>
      <c r="F162" s="26">
        <v>10.371894534741607</v>
      </c>
      <c r="G162" s="19">
        <v>10.237901955647366</v>
      </c>
    </row>
    <row r="163" spans="2:7" x14ac:dyDescent="0.4">
      <c r="B163" s="28">
        <v>160</v>
      </c>
      <c r="C163" s="26">
        <v>4.4157338299312364E-2</v>
      </c>
      <c r="D163" s="42">
        <v>5.7041708727550058E-2</v>
      </c>
      <c r="E163" s="19">
        <v>5.4159543679829412E-2</v>
      </c>
      <c r="F163" s="26">
        <v>10.119904702686242</v>
      </c>
      <c r="G163" s="19">
        <v>10.831908735965882</v>
      </c>
    </row>
    <row r="164" spans="2:7" x14ac:dyDescent="0.4">
      <c r="B164" s="28">
        <v>161</v>
      </c>
      <c r="C164" s="26">
        <v>4.7091212968529764E-2</v>
      </c>
      <c r="D164" s="42">
        <v>4.8779841583926078E-2</v>
      </c>
      <c r="E164" s="19">
        <v>4.0505248074446831E-2</v>
      </c>
      <c r="F164" s="26">
        <v>9.5871054552455846</v>
      </c>
      <c r="G164" s="19">
        <v>8.1010496148893658</v>
      </c>
    </row>
    <row r="165" spans="2:7" x14ac:dyDescent="0.4">
      <c r="B165" s="28">
        <v>162</v>
      </c>
      <c r="C165" s="26">
        <v>5.1756922435242561E-2</v>
      </c>
      <c r="D165" s="42">
        <v>5.4106050420937177E-2</v>
      </c>
      <c r="E165" s="19">
        <v>5.5992970419054655E-2</v>
      </c>
      <c r="F165" s="26">
        <v>10.586297285617974</v>
      </c>
      <c r="G165" s="19">
        <v>11.198594083810931</v>
      </c>
    </row>
    <row r="166" spans="2:7" x14ac:dyDescent="0.4">
      <c r="B166" s="28">
        <v>163</v>
      </c>
      <c r="C166" s="26">
        <v>6.079814161832621E-2</v>
      </c>
      <c r="D166" s="42">
        <v>5.4445713362360586E-2</v>
      </c>
      <c r="E166" s="19">
        <v>4.1494192284330891E-2</v>
      </c>
      <c r="F166" s="26">
        <v>11.524385498068678</v>
      </c>
      <c r="G166" s="19">
        <v>8.2988384568661786</v>
      </c>
    </row>
    <row r="167" spans="2:7" x14ac:dyDescent="0.4">
      <c r="B167" s="28">
        <v>164</v>
      </c>
      <c r="C167" s="26">
        <v>2.5668391958462135E-2</v>
      </c>
      <c r="D167" s="42">
        <v>6.875405476327813E-2</v>
      </c>
      <c r="E167" s="19">
        <v>5.2454187918027272E-2</v>
      </c>
      <c r="F167" s="26">
        <v>9.4422446721740272</v>
      </c>
      <c r="G167" s="19">
        <v>10.490837583605455</v>
      </c>
    </row>
    <row r="168" spans="2:7" x14ac:dyDescent="0.4">
      <c r="B168" s="28">
        <v>165</v>
      </c>
      <c r="C168" s="26">
        <v>4.4631968610301449E-2</v>
      </c>
      <c r="D168" s="42">
        <v>5.7450766401059443E-2</v>
      </c>
      <c r="E168" s="19">
        <v>4.2013854587696492E-2</v>
      </c>
      <c r="F168" s="26">
        <v>10.208273501136089</v>
      </c>
      <c r="G168" s="19">
        <v>8.4027709175392982</v>
      </c>
    </row>
    <row r="169" spans="2:7" x14ac:dyDescent="0.4">
      <c r="B169" s="28">
        <v>166</v>
      </c>
      <c r="C169" s="26">
        <v>4.74041762886541E-2</v>
      </c>
      <c r="D169" s="42">
        <v>4.9964496787687739E-2</v>
      </c>
      <c r="E169" s="19">
        <v>6.2095173387810773E-2</v>
      </c>
      <c r="F169" s="26">
        <v>9.736867307634185</v>
      </c>
      <c r="G169" s="19">
        <v>12.419034677562154</v>
      </c>
    </row>
    <row r="170" spans="2:7" x14ac:dyDescent="0.4">
      <c r="B170" s="28">
        <v>167</v>
      </c>
      <c r="C170" s="26">
        <v>5.5419775665296538E-2</v>
      </c>
      <c r="D170" s="42">
        <v>4.2180134594502164E-2</v>
      </c>
      <c r="E170" s="19">
        <v>6.365352037652254E-2</v>
      </c>
      <c r="F170" s="26">
        <v>9.7599910259798701</v>
      </c>
      <c r="G170" s="19">
        <v>12.730704075304509</v>
      </c>
    </row>
    <row r="171" spans="2:7" x14ac:dyDescent="0.4">
      <c r="B171" s="28">
        <v>168</v>
      </c>
      <c r="C171" s="26">
        <v>4.0402446764098064E-2</v>
      </c>
      <c r="D171" s="42">
        <v>5.0907538978297945E-2</v>
      </c>
      <c r="E171" s="19">
        <v>3.9361239597932716E-2</v>
      </c>
      <c r="F171" s="26">
        <v>9.1309985742396016</v>
      </c>
      <c r="G171" s="19">
        <v>7.8722479195865436</v>
      </c>
    </row>
    <row r="172" spans="2:7" x14ac:dyDescent="0.4">
      <c r="B172" s="28">
        <v>169</v>
      </c>
      <c r="C172" s="26">
        <v>4.1710276778539022E-2</v>
      </c>
      <c r="D172" s="42">
        <v>5.1409381477594475E-2</v>
      </c>
      <c r="E172" s="19">
        <v>5.2382772362009555E-2</v>
      </c>
      <c r="F172" s="26">
        <v>9.3119658256133491</v>
      </c>
      <c r="G172" s="19">
        <v>10.476554472401912</v>
      </c>
    </row>
    <row r="173" spans="2:7" x14ac:dyDescent="0.4">
      <c r="B173" s="28">
        <v>170</v>
      </c>
      <c r="C173" s="26">
        <v>6.0542905669338676E-2</v>
      </c>
      <c r="D173" s="42">
        <v>4.3247965686806403E-2</v>
      </c>
      <c r="E173" s="19">
        <v>6.0066348213986952E-2</v>
      </c>
      <c r="F173" s="26">
        <v>10.379087135614508</v>
      </c>
      <c r="G173" s="19">
        <v>12.01326964279739</v>
      </c>
    </row>
    <row r="174" spans="2:7" x14ac:dyDescent="0.4">
      <c r="B174" s="28">
        <v>171</v>
      </c>
      <c r="C174" s="26">
        <v>5.7986125924497645E-2</v>
      </c>
      <c r="D174" s="42">
        <v>3.4206192568906127E-2</v>
      </c>
      <c r="E174" s="19">
        <v>5.130813059954379E-2</v>
      </c>
      <c r="F174" s="26">
        <v>9.2192318493403764</v>
      </c>
      <c r="G174" s="19">
        <v>10.261626119908758</v>
      </c>
    </row>
    <row r="175" spans="2:7" x14ac:dyDescent="0.4">
      <c r="B175" s="28">
        <v>172</v>
      </c>
      <c r="C175" s="26">
        <v>4.6455001246277987E-2</v>
      </c>
      <c r="D175" s="42">
        <v>5.176150216020841E-2</v>
      </c>
      <c r="E175" s="19">
        <v>5.1644883770479946E-2</v>
      </c>
      <c r="F175" s="26">
        <v>9.82165034064864</v>
      </c>
      <c r="G175" s="19">
        <v>10.32897675409599</v>
      </c>
    </row>
    <row r="176" spans="2:7" x14ac:dyDescent="0.4">
      <c r="B176" s="28">
        <v>173</v>
      </c>
      <c r="C176" s="26">
        <v>4.593259650906388E-2</v>
      </c>
      <c r="D176" s="42">
        <v>5.8046703275081643E-2</v>
      </c>
      <c r="E176" s="19">
        <v>4.8700118191309968E-2</v>
      </c>
      <c r="F176" s="26">
        <v>10.397929978414552</v>
      </c>
      <c r="G176" s="19">
        <v>9.7400236382619934</v>
      </c>
    </row>
    <row r="177" spans="2:7" x14ac:dyDescent="0.4">
      <c r="B177" s="28">
        <v>174</v>
      </c>
      <c r="C177" s="26">
        <v>5.4452416962143674E-2</v>
      </c>
      <c r="D177" s="42">
        <v>4.4855376654855651E-2</v>
      </c>
      <c r="E177" s="19">
        <v>4.0232480088383087E-2</v>
      </c>
      <c r="F177" s="26">
        <v>9.9307793616999334</v>
      </c>
      <c r="G177" s="19">
        <v>8.0464960176766169</v>
      </c>
    </row>
    <row r="178" spans="2:7" x14ac:dyDescent="0.4">
      <c r="B178" s="28">
        <v>175</v>
      </c>
      <c r="C178" s="26">
        <v>6.9746233875106284E-2</v>
      </c>
      <c r="D178" s="42">
        <v>2.5770138868246299E-2</v>
      </c>
      <c r="E178" s="19">
        <v>4.1766685411200676E-2</v>
      </c>
      <c r="F178" s="26">
        <v>9.551637274335258</v>
      </c>
      <c r="G178" s="19">
        <v>8.3533370822401345</v>
      </c>
    </row>
    <row r="179" spans="2:7" x14ac:dyDescent="0.4">
      <c r="B179" s="28">
        <v>176</v>
      </c>
      <c r="C179" s="26">
        <v>5.4313030824940552E-2</v>
      </c>
      <c r="D179" s="42">
        <v>4.7367609220404915E-2</v>
      </c>
      <c r="E179" s="19">
        <v>4.5992418788783067E-2</v>
      </c>
      <c r="F179" s="26">
        <v>10.168064004534546</v>
      </c>
      <c r="G179" s="19">
        <v>9.1984837577566125</v>
      </c>
    </row>
    <row r="180" spans="2:7" x14ac:dyDescent="0.4">
      <c r="B180" s="28">
        <v>177</v>
      </c>
      <c r="C180" s="26">
        <v>6.3198183531291197E-2</v>
      </c>
      <c r="D180" s="42">
        <v>3.8102939612159673E-2</v>
      </c>
      <c r="E180" s="19">
        <v>6.5764869272087079E-2</v>
      </c>
      <c r="F180" s="26">
        <v>10.130112314345087</v>
      </c>
      <c r="G180" s="19">
        <v>13.152973854417416</v>
      </c>
    </row>
    <row r="181" spans="2:7" x14ac:dyDescent="0.4">
      <c r="B181" s="28">
        <v>178</v>
      </c>
      <c r="C181" s="26">
        <v>5.6786919282741093E-2</v>
      </c>
      <c r="D181" s="42">
        <v>3.7225016477906513E-2</v>
      </c>
      <c r="E181" s="19">
        <v>3.7990701169142389E-2</v>
      </c>
      <c r="F181" s="26">
        <v>9.4011935760647596</v>
      </c>
      <c r="G181" s="19">
        <v>7.5981402338284783</v>
      </c>
    </row>
    <row r="182" spans="2:7" x14ac:dyDescent="0.4">
      <c r="B182" s="28">
        <v>179</v>
      </c>
      <c r="C182" s="26">
        <v>4.754864982932816E-2</v>
      </c>
      <c r="D182" s="42">
        <v>5.2972330544092873E-2</v>
      </c>
      <c r="E182" s="19">
        <v>4.1275266530316539E-2</v>
      </c>
      <c r="F182" s="26">
        <v>10.052098037342102</v>
      </c>
      <c r="G182" s="19">
        <v>8.2550533060633082</v>
      </c>
    </row>
    <row r="183" spans="2:7" x14ac:dyDescent="0.4">
      <c r="B183" s="28">
        <v>180</v>
      </c>
      <c r="C183" s="26">
        <v>4.4811785000228962E-2</v>
      </c>
      <c r="D183" s="42">
        <v>4.8607378941288033E-2</v>
      </c>
      <c r="E183" s="19">
        <v>5.5117916883790356E-2</v>
      </c>
      <c r="F183" s="26">
        <v>9.3419163941516992</v>
      </c>
      <c r="G183" s="19">
        <v>11.02358337675807</v>
      </c>
    </row>
    <row r="184" spans="2:7" x14ac:dyDescent="0.4">
      <c r="B184" s="28">
        <v>181</v>
      </c>
      <c r="C184" s="26">
        <v>6.5056999367173046E-2</v>
      </c>
      <c r="D184" s="42">
        <v>3.3129455779103145E-2</v>
      </c>
      <c r="E184" s="19">
        <v>3.4245196983158616E-2</v>
      </c>
      <c r="F184" s="26">
        <v>9.8186455146276188</v>
      </c>
      <c r="G184" s="19">
        <v>6.8490393966317233</v>
      </c>
    </row>
    <row r="185" spans="2:7" x14ac:dyDescent="0.4">
      <c r="B185" s="28">
        <v>182</v>
      </c>
      <c r="C185" s="26">
        <v>4.9625309069581729E-2</v>
      </c>
      <c r="D185" s="42">
        <v>5.4546514760161591E-2</v>
      </c>
      <c r="E185" s="19">
        <v>3.2744422700235733E-2</v>
      </c>
      <c r="F185" s="26">
        <v>10.417182382974332</v>
      </c>
      <c r="G185" s="19">
        <v>6.5488845400471467</v>
      </c>
    </row>
    <row r="186" spans="2:7" x14ac:dyDescent="0.4">
      <c r="B186" s="28">
        <v>183</v>
      </c>
      <c r="C186" s="26">
        <v>5.2478172393461732E-2</v>
      </c>
      <c r="D186" s="42">
        <v>5.1996549357357612E-2</v>
      </c>
      <c r="E186" s="19">
        <v>5.2788339230717192E-2</v>
      </c>
      <c r="F186" s="26">
        <v>10.447472175081934</v>
      </c>
      <c r="G186" s="19">
        <v>10.557667846143438</v>
      </c>
    </row>
    <row r="187" spans="2:7" x14ac:dyDescent="0.4">
      <c r="B187" s="28">
        <v>184</v>
      </c>
      <c r="C187" s="26">
        <v>2.9699028625977213E-2</v>
      </c>
      <c r="D187" s="42">
        <v>7.1793569000610083E-2</v>
      </c>
      <c r="E187" s="19">
        <v>7.0052970263194805E-2</v>
      </c>
      <c r="F187" s="26">
        <v>10.14925976265873</v>
      </c>
      <c r="G187" s="19">
        <v>14.010594052638961</v>
      </c>
    </row>
    <row r="188" spans="2:7" x14ac:dyDescent="0.4">
      <c r="B188" s="28">
        <v>185</v>
      </c>
      <c r="C188" s="26">
        <v>6.9925288258692792E-2</v>
      </c>
      <c r="D188" s="42">
        <v>2.3277168211607059E-2</v>
      </c>
      <c r="E188" s="19">
        <v>5.3020543766344963E-2</v>
      </c>
      <c r="F188" s="26">
        <v>9.320245647029985</v>
      </c>
      <c r="G188" s="19">
        <v>10.604108753268992</v>
      </c>
    </row>
    <row r="189" spans="2:7" x14ac:dyDescent="0.4">
      <c r="B189" s="28">
        <v>186</v>
      </c>
      <c r="C189" s="26">
        <v>4.2944078288833308E-2</v>
      </c>
      <c r="D189" s="42">
        <v>5.2848168612291711E-2</v>
      </c>
      <c r="E189" s="19">
        <v>5.1247612599296326E-2</v>
      </c>
      <c r="F189" s="26">
        <v>9.5792246901125004</v>
      </c>
      <c r="G189" s="19">
        <v>10.249522519859266</v>
      </c>
    </row>
    <row r="190" spans="2:7" x14ac:dyDescent="0.4">
      <c r="B190" s="28">
        <v>187</v>
      </c>
      <c r="C190" s="26">
        <v>4.9864366893056684E-2</v>
      </c>
      <c r="D190" s="42">
        <v>4.4344067348279684E-2</v>
      </c>
      <c r="E190" s="19">
        <v>3.9137963882078117E-2</v>
      </c>
      <c r="F190" s="26">
        <v>9.4208434241336363</v>
      </c>
      <c r="G190" s="19">
        <v>7.8275927764156235</v>
      </c>
    </row>
    <row r="191" spans="2:7" x14ac:dyDescent="0.4">
      <c r="B191" s="28">
        <v>188</v>
      </c>
      <c r="C191" s="26">
        <v>5.8553084866442874E-2</v>
      </c>
      <c r="D191" s="42">
        <v>4.3611868407710551E-2</v>
      </c>
      <c r="E191" s="19">
        <v>5.493919448114605E-2</v>
      </c>
      <c r="F191" s="26">
        <v>10.216495327415343</v>
      </c>
      <c r="G191" s="19">
        <v>10.98783889622921</v>
      </c>
    </row>
    <row r="192" spans="2:7" x14ac:dyDescent="0.4">
      <c r="B192" s="28">
        <v>189</v>
      </c>
      <c r="C192" s="26">
        <v>5.2993530891347944E-2</v>
      </c>
      <c r="D192" s="42">
        <v>4.981058558598702E-2</v>
      </c>
      <c r="E192" s="19">
        <v>4.7683224885670811E-2</v>
      </c>
      <c r="F192" s="26">
        <v>10.280411647733498</v>
      </c>
      <c r="G192" s="19">
        <v>9.5366449771341628</v>
      </c>
    </row>
    <row r="193" spans="2:7" x14ac:dyDescent="0.4">
      <c r="B193" s="28">
        <v>190</v>
      </c>
      <c r="C193" s="26">
        <v>4.6622511344219075E-2</v>
      </c>
      <c r="D193" s="42">
        <v>6.5543801159492335E-2</v>
      </c>
      <c r="E193" s="19">
        <v>5.8735574293428287E-2</v>
      </c>
      <c r="F193" s="26">
        <v>11.21663125037114</v>
      </c>
      <c r="G193" s="19">
        <v>11.747114858685658</v>
      </c>
    </row>
    <row r="194" spans="2:7" x14ac:dyDescent="0.4">
      <c r="B194" s="28">
        <v>191</v>
      </c>
      <c r="C194" s="26">
        <v>5.5469747652800452E-2</v>
      </c>
      <c r="D194" s="42">
        <v>5.306467307062656E-2</v>
      </c>
      <c r="E194" s="19">
        <v>5.4441217160657196E-2</v>
      </c>
      <c r="F194" s="26">
        <v>10.853442072342702</v>
      </c>
      <c r="G194" s="19">
        <v>10.888243432131439</v>
      </c>
    </row>
    <row r="195" spans="2:7" x14ac:dyDescent="0.4">
      <c r="B195" s="28">
        <v>192</v>
      </c>
      <c r="C195" s="26">
        <v>5.3723348881100953E-2</v>
      </c>
      <c r="D195" s="42">
        <v>4.7693141881629708E-2</v>
      </c>
      <c r="E195" s="19">
        <v>2.5114093984819709E-2</v>
      </c>
      <c r="F195" s="26">
        <v>10.141649076273065</v>
      </c>
      <c r="G195" s="19">
        <v>5.022818796963942</v>
      </c>
    </row>
    <row r="196" spans="2:7" x14ac:dyDescent="0.4">
      <c r="B196" s="28">
        <v>193</v>
      </c>
      <c r="C196" s="26">
        <v>5.1321377099406804E-2</v>
      </c>
      <c r="D196" s="42">
        <v>4.7668666544345803E-2</v>
      </c>
      <c r="E196" s="19">
        <v>6.1505597172841986E-2</v>
      </c>
      <c r="F196" s="26">
        <v>9.8990043643752621</v>
      </c>
      <c r="G196" s="19">
        <v>12.301119434568397</v>
      </c>
    </row>
    <row r="197" spans="2:7" x14ac:dyDescent="0.4">
      <c r="B197" s="28">
        <v>194</v>
      </c>
      <c r="C197" s="26">
        <v>3.6641788838892284E-2</v>
      </c>
      <c r="D197" s="42">
        <v>5.8238416493880521E-2</v>
      </c>
      <c r="E197" s="19">
        <v>4.6573174321414411E-2</v>
      </c>
      <c r="F197" s="26">
        <v>9.4880205332772807</v>
      </c>
      <c r="G197" s="19">
        <v>9.3146348642828816</v>
      </c>
    </row>
    <row r="198" spans="2:7" x14ac:dyDescent="0.4">
      <c r="B198" s="28">
        <v>195</v>
      </c>
      <c r="C198" s="26">
        <v>4.0272717084806453E-2</v>
      </c>
      <c r="D198" s="42">
        <v>5.8945646990521149E-2</v>
      </c>
      <c r="E198" s="19">
        <v>5.0083350273854542E-2</v>
      </c>
      <c r="F198" s="26">
        <v>9.9218364075327603</v>
      </c>
      <c r="G198" s="19">
        <v>10.016670054770909</v>
      </c>
    </row>
    <row r="199" spans="2:7" x14ac:dyDescent="0.4">
      <c r="B199" s="28">
        <v>196</v>
      </c>
      <c r="C199" s="26">
        <v>5.116370940555446E-2</v>
      </c>
      <c r="D199" s="42">
        <v>4.0027773415500241E-2</v>
      </c>
      <c r="E199" s="19">
        <v>4.9143920884869234E-2</v>
      </c>
      <c r="F199" s="26">
        <v>9.1191482821054706</v>
      </c>
      <c r="G199" s="19">
        <v>9.828784176973846</v>
      </c>
    </row>
    <row r="200" spans="2:7" x14ac:dyDescent="0.4">
      <c r="B200" s="28">
        <v>197</v>
      </c>
      <c r="C200" s="26">
        <v>4.8582406642807462E-2</v>
      </c>
      <c r="D200" s="42">
        <v>5.42610829954287E-2</v>
      </c>
      <c r="E200" s="19">
        <v>5.2179070162479274E-2</v>
      </c>
      <c r="F200" s="26">
        <v>10.284348963823616</v>
      </c>
      <c r="G200" s="19">
        <v>10.435814032495855</v>
      </c>
    </row>
    <row r="201" spans="2:7" x14ac:dyDescent="0.4">
      <c r="B201" s="28">
        <v>198</v>
      </c>
      <c r="C201" s="26">
        <v>4.5477028726147256E-2</v>
      </c>
      <c r="D201" s="42">
        <v>5.1197070057409907E-2</v>
      </c>
      <c r="E201" s="19">
        <v>3.7840533602950935E-2</v>
      </c>
      <c r="F201" s="26">
        <v>9.6674098783557163</v>
      </c>
      <c r="G201" s="19">
        <v>7.5681067205901869</v>
      </c>
    </row>
    <row r="202" spans="2:7" x14ac:dyDescent="0.4">
      <c r="B202" s="28">
        <v>199</v>
      </c>
      <c r="C202" s="26">
        <v>3.6251180586124629E-2</v>
      </c>
      <c r="D202" s="42">
        <v>6.8047615318611837E-2</v>
      </c>
      <c r="E202" s="19">
        <v>4.4403489643849194E-2</v>
      </c>
      <c r="F202" s="26">
        <v>10.429879590473647</v>
      </c>
      <c r="G202" s="19">
        <v>8.8806979287698393</v>
      </c>
    </row>
    <row r="203" spans="2:7" x14ac:dyDescent="0.4">
      <c r="B203" s="28">
        <v>200</v>
      </c>
      <c r="C203" s="26">
        <v>3.5897160344617776E-2</v>
      </c>
      <c r="D203" s="42">
        <v>6.0383325721055245E-2</v>
      </c>
      <c r="E203" s="19">
        <v>4.546361221252046E-2</v>
      </c>
      <c r="F203" s="26">
        <v>9.628048606567301</v>
      </c>
      <c r="G203" s="19">
        <v>9.0927224425040922</v>
      </c>
    </row>
    <row r="204" spans="2:7" x14ac:dyDescent="0.4">
      <c r="B204" s="28">
        <v>201</v>
      </c>
      <c r="C204" s="26">
        <v>4.4937545635426186E-2</v>
      </c>
      <c r="D204" s="42">
        <v>5.0844753949491082E-2</v>
      </c>
      <c r="E204" s="19">
        <v>4.9946252041861872E-2</v>
      </c>
      <c r="F204" s="26">
        <v>9.5782299584917272</v>
      </c>
      <c r="G204" s="19">
        <v>9.9892504083723743</v>
      </c>
    </row>
    <row r="205" spans="2:7" x14ac:dyDescent="0.4">
      <c r="B205" s="28">
        <v>202</v>
      </c>
      <c r="C205" s="26">
        <v>5.4576244176418931E-2</v>
      </c>
      <c r="D205" s="42">
        <v>3.6150779222635904E-2</v>
      </c>
      <c r="E205" s="19">
        <v>6.1937382088964217E-2</v>
      </c>
      <c r="F205" s="26">
        <v>9.0727023399054829</v>
      </c>
      <c r="G205" s="19">
        <v>12.387476417792843</v>
      </c>
    </row>
    <row r="206" spans="2:7" x14ac:dyDescent="0.4">
      <c r="B206" s="28">
        <v>203</v>
      </c>
      <c r="C206" s="26">
        <v>3.8447363876838579E-2</v>
      </c>
      <c r="D206" s="42">
        <v>5.9410036413155426E-2</v>
      </c>
      <c r="E206" s="19">
        <v>5.3055600551212515E-2</v>
      </c>
      <c r="F206" s="26">
        <v>9.7857400289994008</v>
      </c>
      <c r="G206" s="19">
        <v>10.611120110242503</v>
      </c>
    </row>
    <row r="207" spans="2:7" x14ac:dyDescent="0.4">
      <c r="B207" s="28">
        <v>204</v>
      </c>
      <c r="C207" s="26">
        <v>5.5945406894551297E-2</v>
      </c>
      <c r="D207" s="42">
        <v>4.4214314574786084E-2</v>
      </c>
      <c r="E207" s="19">
        <v>5.4426225223591806E-2</v>
      </c>
      <c r="F207" s="26">
        <v>10.015972146933738</v>
      </c>
      <c r="G207" s="19">
        <v>10.885245044718362</v>
      </c>
    </row>
    <row r="208" spans="2:7" x14ac:dyDescent="0.4">
      <c r="B208" s="28">
        <v>205</v>
      </c>
      <c r="C208" s="26">
        <v>5.7835608658641111E-2</v>
      </c>
      <c r="D208" s="42">
        <v>3.95382975619816E-2</v>
      </c>
      <c r="E208" s="19">
        <v>6.8773104148574085E-2</v>
      </c>
      <c r="F208" s="26">
        <v>9.7373906220622715</v>
      </c>
      <c r="G208" s="19">
        <v>13.754620829714817</v>
      </c>
    </row>
    <row r="209" spans="2:7" x14ac:dyDescent="0.4">
      <c r="B209" s="28">
        <v>206</v>
      </c>
      <c r="C209" s="26">
        <v>4.4241410399272083E-2</v>
      </c>
      <c r="D209" s="42">
        <v>4.9292021390649726E-2</v>
      </c>
      <c r="E209" s="19">
        <v>5.1865707239769507E-2</v>
      </c>
      <c r="F209" s="26">
        <v>9.3533431789921799</v>
      </c>
      <c r="G209" s="19">
        <v>10.373141447953902</v>
      </c>
    </row>
    <row r="210" spans="2:7" x14ac:dyDescent="0.4">
      <c r="B210" s="28">
        <v>207</v>
      </c>
      <c r="C210" s="26">
        <v>4.9291380972521608E-2</v>
      </c>
      <c r="D210" s="42">
        <v>5.719075411949473E-2</v>
      </c>
      <c r="E210" s="19">
        <v>4.7399675949734092E-2</v>
      </c>
      <c r="F210" s="26">
        <v>10.648213509201634</v>
      </c>
      <c r="G210" s="19">
        <v>9.4799351899468185</v>
      </c>
    </row>
    <row r="211" spans="2:7" x14ac:dyDescent="0.4">
      <c r="B211" s="28">
        <v>208</v>
      </c>
      <c r="C211" s="26">
        <v>5.441751960868562E-2</v>
      </c>
      <c r="D211" s="42">
        <v>4.3392670124632313E-2</v>
      </c>
      <c r="E211" s="19">
        <v>6.2937874072417965E-2</v>
      </c>
      <c r="F211" s="26">
        <v>9.7810189733317934</v>
      </c>
      <c r="G211" s="19">
        <v>12.587574814483593</v>
      </c>
    </row>
    <row r="212" spans="2:7" x14ac:dyDescent="0.4">
      <c r="B212" s="28">
        <v>209</v>
      </c>
      <c r="C212" s="26">
        <v>4.5332901109487359E-2</v>
      </c>
      <c r="D212" s="42">
        <v>5.0709205700407399E-2</v>
      </c>
      <c r="E212" s="19">
        <v>5.3087392702203688E-2</v>
      </c>
      <c r="F212" s="26">
        <v>9.6042106809894747</v>
      </c>
      <c r="G212" s="19">
        <v>10.617478540440738</v>
      </c>
    </row>
    <row r="213" spans="2:7" x14ac:dyDescent="0.4">
      <c r="B213" s="28">
        <v>210</v>
      </c>
      <c r="C213" s="26">
        <v>7.2957919777723562E-2</v>
      </c>
      <c r="D213" s="42">
        <v>2.9393266597086007E-2</v>
      </c>
      <c r="E213" s="19">
        <v>7.435983600657399E-2</v>
      </c>
      <c r="F213" s="26">
        <v>10.235118637480957</v>
      </c>
      <c r="G213" s="19">
        <v>14.871967201314797</v>
      </c>
    </row>
    <row r="214" spans="2:7" x14ac:dyDescent="0.4">
      <c r="B214" s="28">
        <v>211</v>
      </c>
      <c r="C214" s="26">
        <v>4.5683019094136891E-2</v>
      </c>
      <c r="D214" s="42">
        <v>5.2807619944938544E-2</v>
      </c>
      <c r="E214" s="19">
        <v>5.3630121380593872E-2</v>
      </c>
      <c r="F214" s="26">
        <v>9.8490639039075436</v>
      </c>
      <c r="G214" s="19">
        <v>10.726024276118775</v>
      </c>
    </row>
    <row r="215" spans="2:7" x14ac:dyDescent="0.4">
      <c r="B215" s="28">
        <v>212</v>
      </c>
      <c r="C215" s="26">
        <v>5.4708069412356647E-2</v>
      </c>
      <c r="D215" s="42">
        <v>4.4635169160906152E-2</v>
      </c>
      <c r="E215" s="19">
        <v>5.8783484292134931E-2</v>
      </c>
      <c r="F215" s="26">
        <v>9.9343238573262802</v>
      </c>
      <c r="G215" s="19">
        <v>11.756696858426986</v>
      </c>
    </row>
    <row r="216" spans="2:7" x14ac:dyDescent="0.4">
      <c r="B216" s="28">
        <v>213</v>
      </c>
      <c r="C216" s="26">
        <v>3.5076403124096184E-2</v>
      </c>
      <c r="D216" s="42">
        <v>5.6346611336536852E-2</v>
      </c>
      <c r="E216" s="19">
        <v>6.386774605871201E-2</v>
      </c>
      <c r="F216" s="26">
        <v>9.1423014460633034</v>
      </c>
      <c r="G216" s="19">
        <v>12.773549211742402</v>
      </c>
    </row>
    <row r="217" spans="2:7" x14ac:dyDescent="0.4">
      <c r="B217" s="28">
        <v>214</v>
      </c>
      <c r="C217" s="26">
        <v>4.9252513202192504E-2</v>
      </c>
      <c r="D217" s="42">
        <v>4.2705428382355498E-2</v>
      </c>
      <c r="E217" s="19">
        <v>5.3568010042453387E-2</v>
      </c>
      <c r="F217" s="26">
        <v>9.1957941584548006</v>
      </c>
      <c r="G217" s="19">
        <v>10.713602008490678</v>
      </c>
    </row>
    <row r="218" spans="2:7" x14ac:dyDescent="0.4">
      <c r="B218" s="28">
        <v>215</v>
      </c>
      <c r="C218" s="26">
        <v>5.4971258074073465E-2</v>
      </c>
      <c r="D218" s="42">
        <v>4.5056463414975823E-2</v>
      </c>
      <c r="E218" s="19">
        <v>3.866850444005307E-2</v>
      </c>
      <c r="F218" s="26">
        <v>10.002772148904929</v>
      </c>
      <c r="G218" s="19">
        <v>7.7337008880106142</v>
      </c>
    </row>
    <row r="219" spans="2:7" x14ac:dyDescent="0.4">
      <c r="B219" s="28">
        <v>216</v>
      </c>
      <c r="C219" s="26">
        <v>5.8638069794522824E-2</v>
      </c>
      <c r="D219" s="42">
        <v>3.8423292105956637E-2</v>
      </c>
      <c r="E219" s="19">
        <v>5.2590366949839727E-2</v>
      </c>
      <c r="F219" s="26">
        <v>9.7061361900479461</v>
      </c>
      <c r="G219" s="19">
        <v>10.518073389967945</v>
      </c>
    </row>
    <row r="220" spans="2:7" x14ac:dyDescent="0.4">
      <c r="B220" s="28">
        <v>217</v>
      </c>
      <c r="C220" s="26">
        <v>5.7162945852076624E-2</v>
      </c>
      <c r="D220" s="42">
        <v>3.1869489511207633E-2</v>
      </c>
      <c r="E220" s="19">
        <v>6.0727100962770286E-2</v>
      </c>
      <c r="F220" s="26">
        <v>8.903243536328425</v>
      </c>
      <c r="G220" s="19">
        <v>12.145420192554058</v>
      </c>
    </row>
    <row r="221" spans="2:7" x14ac:dyDescent="0.4">
      <c r="B221" s="28">
        <v>218</v>
      </c>
      <c r="C221" s="26">
        <v>2.8588229686883529E-2</v>
      </c>
      <c r="D221" s="42">
        <v>6.9094453397988989E-2</v>
      </c>
      <c r="E221" s="19">
        <v>4.5242927661330458E-2</v>
      </c>
      <c r="F221" s="26">
        <v>9.7682683084872526</v>
      </c>
      <c r="G221" s="19">
        <v>9.0485855322660917</v>
      </c>
    </row>
    <row r="222" spans="2:7" x14ac:dyDescent="0.4">
      <c r="B222" s="28">
        <v>219</v>
      </c>
      <c r="C222" s="26">
        <v>6.3724987053813478E-2</v>
      </c>
      <c r="D222" s="42">
        <v>3.6126938699828484E-2</v>
      </c>
      <c r="E222" s="19">
        <v>6.7910427540270268E-2</v>
      </c>
      <c r="F222" s="26">
        <v>9.9851925753641968</v>
      </c>
      <c r="G222" s="19">
        <v>13.582085508054053</v>
      </c>
    </row>
    <row r="223" spans="2:7" x14ac:dyDescent="0.4">
      <c r="B223" s="28">
        <v>220</v>
      </c>
      <c r="C223" s="26">
        <v>5.4006933884019628E-2</v>
      </c>
      <c r="D223" s="42">
        <v>4.8832734301993412E-2</v>
      </c>
      <c r="E223" s="19">
        <v>4.6767918638907141E-2</v>
      </c>
      <c r="F223" s="26">
        <v>10.283966818601304</v>
      </c>
      <c r="G223" s="19">
        <v>9.3535837277814284</v>
      </c>
    </row>
    <row r="224" spans="2:7" x14ac:dyDescent="0.4">
      <c r="B224" s="28">
        <v>221</v>
      </c>
      <c r="C224" s="26">
        <v>4.9387984194321E-2</v>
      </c>
      <c r="D224" s="42">
        <v>4.9771664823322216E-2</v>
      </c>
      <c r="E224" s="19">
        <v>3.6106848510167835E-2</v>
      </c>
      <c r="F224" s="26">
        <v>9.9159649017643225</v>
      </c>
      <c r="G224" s="19">
        <v>7.2213697020335674</v>
      </c>
    </row>
    <row r="225" spans="2:7" x14ac:dyDescent="0.4">
      <c r="B225" s="28">
        <v>222</v>
      </c>
      <c r="C225" s="26">
        <v>4.7921679816185975E-2</v>
      </c>
      <c r="D225" s="42">
        <v>5.0867878855532678E-2</v>
      </c>
      <c r="E225" s="19">
        <v>5.2219461158342591E-2</v>
      </c>
      <c r="F225" s="26">
        <v>9.8789558671718645</v>
      </c>
      <c r="G225" s="19">
        <v>10.443892231668519</v>
      </c>
    </row>
    <row r="226" spans="2:7" x14ac:dyDescent="0.4">
      <c r="B226" s="28">
        <v>223</v>
      </c>
      <c r="C226" s="26">
        <v>4.8304240459050088E-2</v>
      </c>
      <c r="D226" s="42">
        <v>6.1484880833458516E-2</v>
      </c>
      <c r="E226" s="19">
        <v>4.7299269053524363E-2</v>
      </c>
      <c r="F226" s="26">
        <v>10.97891212925086</v>
      </c>
      <c r="G226" s="19">
        <v>9.4598538107048729</v>
      </c>
    </row>
    <row r="227" spans="2:7" x14ac:dyDescent="0.4">
      <c r="B227" s="28">
        <v>224</v>
      </c>
      <c r="C227" s="26">
        <v>4.8453831396409609E-2</v>
      </c>
      <c r="D227" s="42">
        <v>5.5021718513348077E-2</v>
      </c>
      <c r="E227" s="19">
        <v>4.3758868868100986E-2</v>
      </c>
      <c r="F227" s="26">
        <v>10.34755499097577</v>
      </c>
      <c r="G227" s="19">
        <v>8.7517737736201973</v>
      </c>
    </row>
    <row r="228" spans="2:7" x14ac:dyDescent="0.4">
      <c r="B228" s="28">
        <v>225</v>
      </c>
      <c r="C228" s="26">
        <v>4.5750895509298908E-2</v>
      </c>
      <c r="D228" s="42">
        <v>5.2689090448726029E-2</v>
      </c>
      <c r="E228" s="19">
        <v>4.3989619542388808E-2</v>
      </c>
      <c r="F228" s="26">
        <v>9.8439985958024945</v>
      </c>
      <c r="G228" s="19">
        <v>8.7979239084777614</v>
      </c>
    </row>
    <row r="229" spans="2:7" x14ac:dyDescent="0.4">
      <c r="B229" s="28">
        <v>226</v>
      </c>
      <c r="C229" s="26">
        <v>3.6086897284326791E-2</v>
      </c>
      <c r="D229" s="42">
        <v>6.1644076657768151E-2</v>
      </c>
      <c r="E229" s="19">
        <v>6.5426148074940293E-2</v>
      </c>
      <c r="F229" s="26">
        <v>9.7730973942094934</v>
      </c>
      <c r="G229" s="19">
        <v>13.085229614988059</v>
      </c>
    </row>
    <row r="230" spans="2:7" x14ac:dyDescent="0.4">
      <c r="B230" s="28">
        <v>227</v>
      </c>
      <c r="C230" s="26">
        <v>4.056471682165038E-2</v>
      </c>
      <c r="D230" s="42">
        <v>6.3186583485552478E-2</v>
      </c>
      <c r="E230" s="19">
        <v>4.0155101361827802E-2</v>
      </c>
      <c r="F230" s="26">
        <v>10.375130030720285</v>
      </c>
      <c r="G230" s="19">
        <v>8.031020272365561</v>
      </c>
    </row>
    <row r="231" spans="2:7" x14ac:dyDescent="0.4">
      <c r="B231" s="28">
        <v>228</v>
      </c>
      <c r="C231" s="26">
        <v>4.041982214504021E-2</v>
      </c>
      <c r="D231" s="42">
        <v>5.779541039156208E-2</v>
      </c>
      <c r="E231" s="19">
        <v>5.7744251066091344E-2</v>
      </c>
      <c r="F231" s="26">
        <v>9.8215232536602279</v>
      </c>
      <c r="G231" s="19">
        <v>11.54885021321827</v>
      </c>
    </row>
    <row r="232" spans="2:7" x14ac:dyDescent="0.4">
      <c r="B232" s="28">
        <v>229</v>
      </c>
      <c r="C232" s="26">
        <v>5.8686186550324065E-2</v>
      </c>
      <c r="D232" s="42">
        <v>4.7209830395676521E-2</v>
      </c>
      <c r="E232" s="19">
        <v>4.7834658487407589E-2</v>
      </c>
      <c r="F232" s="26">
        <v>10.589601694600059</v>
      </c>
      <c r="G232" s="19">
        <v>9.5669316974815182</v>
      </c>
    </row>
    <row r="233" spans="2:7" x14ac:dyDescent="0.4">
      <c r="B233" s="28">
        <v>230</v>
      </c>
      <c r="C233" s="26">
        <v>5.7916918075231402E-2</v>
      </c>
      <c r="D233" s="42">
        <v>4.8873133655289953E-2</v>
      </c>
      <c r="E233" s="19">
        <v>4.273926724906086E-2</v>
      </c>
      <c r="F233" s="26">
        <v>10.679005173052136</v>
      </c>
      <c r="G233" s="19">
        <v>8.5478534498121714</v>
      </c>
    </row>
    <row r="234" spans="2:7" x14ac:dyDescent="0.4">
      <c r="B234" s="28">
        <v>231</v>
      </c>
      <c r="C234" s="26">
        <v>2.9135936578749674E-2</v>
      </c>
      <c r="D234" s="42">
        <v>6.0949699800490691E-2</v>
      </c>
      <c r="E234" s="19">
        <v>3.8014117104133702E-2</v>
      </c>
      <c r="F234" s="26">
        <v>9.0085636379240377</v>
      </c>
      <c r="G234" s="19">
        <v>7.6028234208267405</v>
      </c>
    </row>
    <row r="235" spans="2:7" x14ac:dyDescent="0.4">
      <c r="B235" s="28">
        <v>232</v>
      </c>
      <c r="C235" s="26">
        <v>5.4044828433441959E-2</v>
      </c>
      <c r="D235" s="42">
        <v>4.8577736195961937E-2</v>
      </c>
      <c r="E235" s="19">
        <v>4.0608942022199841E-2</v>
      </c>
      <c r="F235" s="26">
        <v>10.262256462940389</v>
      </c>
      <c r="G235" s="19">
        <v>8.1217884044399682</v>
      </c>
    </row>
    <row r="236" spans="2:7" x14ac:dyDescent="0.4">
      <c r="B236" s="28">
        <v>233</v>
      </c>
      <c r="C236" s="26">
        <v>5.3174077692091287E-2</v>
      </c>
      <c r="D236" s="42">
        <v>5.6492768227854553E-2</v>
      </c>
      <c r="E236" s="19">
        <v>4.6641191579574227E-2</v>
      </c>
      <c r="F236" s="26">
        <v>10.966684591994584</v>
      </c>
      <c r="G236" s="19">
        <v>9.3282383159148452</v>
      </c>
    </row>
    <row r="237" spans="2:7" x14ac:dyDescent="0.4">
      <c r="B237" s="28">
        <v>234</v>
      </c>
      <c r="C237" s="26">
        <v>5.0709999086175947E-2</v>
      </c>
      <c r="D237" s="42">
        <v>4.619829320101649E-2</v>
      </c>
      <c r="E237" s="19">
        <v>5.4046949054070557E-2</v>
      </c>
      <c r="F237" s="26">
        <v>9.6908292287192452</v>
      </c>
      <c r="G237" s="19">
        <v>10.809389810814112</v>
      </c>
    </row>
    <row r="238" spans="2:7" x14ac:dyDescent="0.4">
      <c r="B238" s="28">
        <v>235</v>
      </c>
      <c r="C238" s="26">
        <v>3.352448525874778E-2</v>
      </c>
      <c r="D238" s="42">
        <v>5.9584282141485159E-2</v>
      </c>
      <c r="E238" s="19">
        <v>3.1573127970208635E-2</v>
      </c>
      <c r="F238" s="26">
        <v>9.3108767400232946</v>
      </c>
      <c r="G238" s="19">
        <v>6.3146255940417273</v>
      </c>
    </row>
    <row r="239" spans="2:7" x14ac:dyDescent="0.4">
      <c r="B239" s="28">
        <v>236</v>
      </c>
      <c r="C239" s="26">
        <v>4.7727033678678824E-2</v>
      </c>
      <c r="D239" s="42">
        <v>5.5100670224180914E-2</v>
      </c>
      <c r="E239" s="19">
        <v>4.8284756268379914E-2</v>
      </c>
      <c r="F239" s="26">
        <v>10.282770390285975</v>
      </c>
      <c r="G239" s="19">
        <v>9.6569512536759827</v>
      </c>
    </row>
    <row r="240" spans="2:7" x14ac:dyDescent="0.4">
      <c r="B240" s="28">
        <v>237</v>
      </c>
      <c r="C240" s="26">
        <v>5.7354376189780329E-2</v>
      </c>
      <c r="D240" s="42">
        <v>4.0201425402183577E-2</v>
      </c>
      <c r="E240" s="19">
        <v>5.592913962111136E-2</v>
      </c>
      <c r="F240" s="26">
        <v>9.7555801591963913</v>
      </c>
      <c r="G240" s="19">
        <v>11.185827924222272</v>
      </c>
    </row>
    <row r="241" spans="2:7" x14ac:dyDescent="0.4">
      <c r="B241" s="28">
        <v>238</v>
      </c>
      <c r="C241" s="26">
        <v>5.3960446907765164E-2</v>
      </c>
      <c r="D241" s="42">
        <v>5.0518156648324521E-2</v>
      </c>
      <c r="E241" s="19">
        <v>4.8410702232133909E-2</v>
      </c>
      <c r="F241" s="26">
        <v>10.447860355608968</v>
      </c>
      <c r="G241" s="19">
        <v>9.6821404464267822</v>
      </c>
    </row>
    <row r="242" spans="2:7" x14ac:dyDescent="0.4">
      <c r="B242" s="28">
        <v>239</v>
      </c>
      <c r="C242" s="26">
        <v>5.9124528764509895E-2</v>
      </c>
      <c r="D242" s="42">
        <v>4.8349092664130872E-2</v>
      </c>
      <c r="E242" s="19">
        <v>5.0814303838713222E-2</v>
      </c>
      <c r="F242" s="26">
        <v>10.747362142864077</v>
      </c>
      <c r="G242" s="19">
        <v>10.162860767742645</v>
      </c>
    </row>
    <row r="243" spans="2:7" x14ac:dyDescent="0.4">
      <c r="B243" s="28">
        <v>240</v>
      </c>
      <c r="C243" s="26">
        <v>6.0076854623198346E-2</v>
      </c>
      <c r="D243" s="42">
        <v>4.4349001675571507E-2</v>
      </c>
      <c r="E243" s="19">
        <v>5.5793111894131144E-2</v>
      </c>
      <c r="F243" s="26">
        <v>10.442585629876985</v>
      </c>
      <c r="G243" s="19">
        <v>11.158622378826228</v>
      </c>
    </row>
    <row r="244" spans="2:7" x14ac:dyDescent="0.4">
      <c r="B244" s="28">
        <v>241</v>
      </c>
      <c r="C244" s="26">
        <v>5.2668381834137426E-2</v>
      </c>
      <c r="D244" s="42">
        <v>4.8704363824202533E-2</v>
      </c>
      <c r="E244" s="19">
        <v>4.0673834396150715E-2</v>
      </c>
      <c r="F244" s="26">
        <v>10.137274565833996</v>
      </c>
      <c r="G244" s="19">
        <v>8.1347668792301437</v>
      </c>
    </row>
    <row r="245" spans="2:7" x14ac:dyDescent="0.4">
      <c r="B245" s="28">
        <v>242</v>
      </c>
      <c r="C245" s="26">
        <v>4.3835687731502558E-2</v>
      </c>
      <c r="D245" s="42">
        <v>5.7907303339946786E-2</v>
      </c>
      <c r="E245" s="19">
        <v>3.6046417150140744E-2</v>
      </c>
      <c r="F245" s="26">
        <v>10.174299107144936</v>
      </c>
      <c r="G245" s="19">
        <v>7.2092834300281492</v>
      </c>
    </row>
    <row r="246" spans="2:7" x14ac:dyDescent="0.4">
      <c r="B246" s="28">
        <v>243</v>
      </c>
      <c r="C246" s="26">
        <v>5.6220540237543033E-2</v>
      </c>
      <c r="D246" s="42">
        <v>4.6895560987789867E-2</v>
      </c>
      <c r="E246" s="19">
        <v>5.4836757701895777E-2</v>
      </c>
      <c r="F246" s="26">
        <v>10.31161012253329</v>
      </c>
      <c r="G246" s="19">
        <v>10.967351540379155</v>
      </c>
    </row>
    <row r="247" spans="2:7" x14ac:dyDescent="0.4">
      <c r="B247" s="28">
        <v>244</v>
      </c>
      <c r="C247" s="26">
        <v>5.0602713114776522E-2</v>
      </c>
      <c r="D247" s="42">
        <v>5.6223919076095613E-2</v>
      </c>
      <c r="E247" s="19">
        <v>3.9617626579916132E-2</v>
      </c>
      <c r="F247" s="26">
        <v>10.682663219087214</v>
      </c>
      <c r="G247" s="19">
        <v>7.9235253159832268</v>
      </c>
    </row>
    <row r="248" spans="2:7" x14ac:dyDescent="0.4">
      <c r="B248" s="28">
        <v>245</v>
      </c>
      <c r="C248" s="26">
        <v>6.230734824890919E-2</v>
      </c>
      <c r="D248" s="42">
        <v>3.7038799844873793E-2</v>
      </c>
      <c r="E248" s="19">
        <v>4.7415717324980684E-2</v>
      </c>
      <c r="F248" s="26">
        <v>9.9346148093782993</v>
      </c>
      <c r="G248" s="19">
        <v>9.4831434649961377</v>
      </c>
    </row>
    <row r="249" spans="2:7" x14ac:dyDescent="0.4">
      <c r="B249" s="28">
        <v>246</v>
      </c>
      <c r="C249" s="26">
        <v>6.4822267084775551E-2</v>
      </c>
      <c r="D249" s="42">
        <v>4.1320708370969399E-2</v>
      </c>
      <c r="E249" s="19">
        <v>5.1007864997811063E-2</v>
      </c>
      <c r="F249" s="26">
        <v>10.614297545574495</v>
      </c>
      <c r="G249" s="19">
        <v>10.201572999562213</v>
      </c>
    </row>
    <row r="250" spans="2:7" x14ac:dyDescent="0.4">
      <c r="B250" s="28">
        <v>247</v>
      </c>
      <c r="C250" s="26">
        <v>3.4303135809286539E-2</v>
      </c>
      <c r="D250" s="42">
        <v>6.4675261851388402E-2</v>
      </c>
      <c r="E250" s="19">
        <v>7.6212928784091236E-2</v>
      </c>
      <c r="F250" s="26">
        <v>9.897839766067495</v>
      </c>
      <c r="G250" s="19">
        <v>15.242585756818247</v>
      </c>
    </row>
    <row r="251" spans="2:7" x14ac:dyDescent="0.4">
      <c r="B251" s="28">
        <v>248</v>
      </c>
      <c r="C251" s="26">
        <v>4.2721471145188449E-2</v>
      </c>
      <c r="D251" s="42">
        <v>6.042409505468338E-2</v>
      </c>
      <c r="E251" s="19">
        <v>4.048223875505895E-2</v>
      </c>
      <c r="F251" s="26">
        <v>10.314556619987183</v>
      </c>
      <c r="G251" s="19">
        <v>8.0964477510117892</v>
      </c>
    </row>
    <row r="252" spans="2:7" x14ac:dyDescent="0.4">
      <c r="B252" s="28">
        <v>249</v>
      </c>
      <c r="C252" s="26">
        <v>6.0693929899372945E-2</v>
      </c>
      <c r="D252" s="42">
        <v>3.5714099506107558E-2</v>
      </c>
      <c r="E252" s="19">
        <v>3.8537859328535713E-2</v>
      </c>
      <c r="F252" s="26">
        <v>9.6408029405480509</v>
      </c>
      <c r="G252" s="19">
        <v>7.707571865707143</v>
      </c>
    </row>
    <row r="253" spans="2:7" x14ac:dyDescent="0.4">
      <c r="B253" s="28">
        <v>250</v>
      </c>
      <c r="C253" s="26">
        <v>5.8302971379426874E-2</v>
      </c>
      <c r="D253" s="42">
        <v>4.5570885037830057E-2</v>
      </c>
      <c r="E253" s="19">
        <v>4.9206608726042038E-2</v>
      </c>
      <c r="F253" s="26">
        <v>10.387385641725693</v>
      </c>
      <c r="G253" s="19">
        <v>9.8413217452084076</v>
      </c>
    </row>
    <row r="254" spans="2:7" x14ac:dyDescent="0.4">
      <c r="B254" s="28">
        <v>251</v>
      </c>
      <c r="C254" s="26">
        <v>4.4489197007874064E-2</v>
      </c>
      <c r="D254" s="42">
        <v>5.4636508961899338E-2</v>
      </c>
      <c r="E254" s="19">
        <v>4.6239068687048315E-2</v>
      </c>
      <c r="F254" s="26">
        <v>9.9125705969773392</v>
      </c>
      <c r="G254" s="19">
        <v>9.2478137374096629</v>
      </c>
    </row>
    <row r="255" spans="2:7" x14ac:dyDescent="0.4">
      <c r="B255" s="28">
        <v>252</v>
      </c>
      <c r="C255" s="26">
        <v>3.8488659678497558E-2</v>
      </c>
      <c r="D255" s="42">
        <v>6.0256082639452202E-2</v>
      </c>
      <c r="E255" s="19">
        <v>5.1935060149150308E-2</v>
      </c>
      <c r="F255" s="26">
        <v>9.8744742317949772</v>
      </c>
      <c r="G255" s="19">
        <v>10.387012029830062</v>
      </c>
    </row>
    <row r="256" spans="2:7" x14ac:dyDescent="0.4">
      <c r="B256" s="28">
        <v>253</v>
      </c>
      <c r="C256" s="26">
        <v>5.2549512539590067E-2</v>
      </c>
      <c r="D256" s="42">
        <v>4.9156629650502048E-2</v>
      </c>
      <c r="E256" s="19">
        <v>4.4260363042723835E-2</v>
      </c>
      <c r="F256" s="26">
        <v>10.170614219009211</v>
      </c>
      <c r="G256" s="19">
        <v>8.8520726085447663</v>
      </c>
    </row>
    <row r="257" spans="2:7" x14ac:dyDescent="0.4">
      <c r="B257" s="28">
        <v>254</v>
      </c>
      <c r="C257" s="26">
        <v>6.1090310735443493E-2</v>
      </c>
      <c r="D257" s="42">
        <v>4.2751017524140941E-2</v>
      </c>
      <c r="E257" s="19">
        <v>4.4014566012076803E-2</v>
      </c>
      <c r="F257" s="26">
        <v>10.384132825958442</v>
      </c>
      <c r="G257" s="19">
        <v>8.8029132024153611</v>
      </c>
    </row>
    <row r="258" spans="2:7" x14ac:dyDescent="0.4">
      <c r="B258" s="28">
        <v>255</v>
      </c>
      <c r="C258" s="26">
        <v>5.4185907214706987E-2</v>
      </c>
      <c r="D258" s="42">
        <v>4.5886222407979724E-2</v>
      </c>
      <c r="E258" s="19">
        <v>5.9859161014544318E-2</v>
      </c>
      <c r="F258" s="26">
        <v>10.007212962268671</v>
      </c>
      <c r="G258" s="19">
        <v>11.971832202908864</v>
      </c>
    </row>
    <row r="259" spans="2:7" x14ac:dyDescent="0.4">
      <c r="B259" s="28">
        <v>256</v>
      </c>
      <c r="C259" s="26">
        <v>3.6212995439703792E-2</v>
      </c>
      <c r="D259" s="42">
        <v>6.5658751616636174E-2</v>
      </c>
      <c r="E259" s="19">
        <v>4.2271490857854886E-2</v>
      </c>
      <c r="F259" s="26">
        <v>10.187174705633996</v>
      </c>
      <c r="G259" s="19">
        <v>8.4542981715709775</v>
      </c>
    </row>
    <row r="260" spans="2:7" x14ac:dyDescent="0.4">
      <c r="B260" s="28">
        <v>257</v>
      </c>
      <c r="C260" s="26">
        <v>5.8840127582961373E-2</v>
      </c>
      <c r="D260" s="42">
        <v>4.516328680041691E-2</v>
      </c>
      <c r="E260" s="19">
        <v>4.71965035713241E-2</v>
      </c>
      <c r="F260" s="26">
        <v>10.400341438337829</v>
      </c>
      <c r="G260" s="19">
        <v>9.4393007142648209</v>
      </c>
    </row>
    <row r="261" spans="2:7" x14ac:dyDescent="0.4">
      <c r="B261" s="28">
        <v>258</v>
      </c>
      <c r="C261" s="26">
        <v>4.8228679442811596E-2</v>
      </c>
      <c r="D261" s="42">
        <v>4.9460786814303569E-2</v>
      </c>
      <c r="E261" s="19">
        <v>4.8182307015629415E-2</v>
      </c>
      <c r="F261" s="26">
        <v>9.7689466257115161</v>
      </c>
      <c r="G261" s="19">
        <v>9.6364614031258835</v>
      </c>
    </row>
    <row r="262" spans="2:7" x14ac:dyDescent="0.4">
      <c r="B262" s="28">
        <v>259</v>
      </c>
      <c r="C262" s="26">
        <v>3.2352856877929596E-2</v>
      </c>
      <c r="D262" s="42">
        <v>6.6121645389915301E-2</v>
      </c>
      <c r="E262" s="19">
        <v>5.0531959609998602E-2</v>
      </c>
      <c r="F262" s="26">
        <v>9.8474502267844901</v>
      </c>
      <c r="G262" s="19">
        <v>10.10639192199972</v>
      </c>
    </row>
    <row r="263" spans="2:7" x14ac:dyDescent="0.4">
      <c r="B263" s="28">
        <v>260</v>
      </c>
      <c r="C263" s="26">
        <v>4.6145110333518015E-2</v>
      </c>
      <c r="D263" s="42">
        <v>4.9485879959338674E-2</v>
      </c>
      <c r="E263" s="19">
        <v>4.9650713321026142E-2</v>
      </c>
      <c r="F263" s="26">
        <v>9.5630990292856701</v>
      </c>
      <c r="G263" s="19">
        <v>9.9301426642052277</v>
      </c>
    </row>
    <row r="264" spans="2:7" x14ac:dyDescent="0.4">
      <c r="B264" s="28">
        <v>261</v>
      </c>
      <c r="C264" s="26">
        <v>4.7453607808082804E-2</v>
      </c>
      <c r="D264" s="42">
        <v>5.9289823140662584E-2</v>
      </c>
      <c r="E264" s="19">
        <v>3.283942008622389E-2</v>
      </c>
      <c r="F264" s="26">
        <v>10.674343094874539</v>
      </c>
      <c r="G264" s="19">
        <v>6.5678840172447783</v>
      </c>
    </row>
    <row r="265" spans="2:7" x14ac:dyDescent="0.4">
      <c r="B265" s="28">
        <v>262</v>
      </c>
      <c r="C265" s="26">
        <v>5.1568411761966033E-2</v>
      </c>
      <c r="D265" s="42">
        <v>5.8428294724605111E-2</v>
      </c>
      <c r="E265" s="19">
        <v>5.6010920136584125E-2</v>
      </c>
      <c r="F265" s="26">
        <v>10.999670648657114</v>
      </c>
      <c r="G265" s="19">
        <v>11.202184027316825</v>
      </c>
    </row>
    <row r="266" spans="2:7" x14ac:dyDescent="0.4">
      <c r="B266" s="28">
        <v>263</v>
      </c>
      <c r="C266" s="26">
        <v>6.5632092477916251E-2</v>
      </c>
      <c r="D266" s="42">
        <v>2.9845689040771829E-2</v>
      </c>
      <c r="E266" s="19">
        <v>4.5049949247128421E-2</v>
      </c>
      <c r="F266" s="26">
        <v>9.5477781518688083</v>
      </c>
      <c r="G266" s="19">
        <v>9.0099898494256845</v>
      </c>
    </row>
    <row r="267" spans="2:7" x14ac:dyDescent="0.4">
      <c r="B267" s="28">
        <v>264</v>
      </c>
      <c r="C267" s="26">
        <v>4.8989189198659758E-2</v>
      </c>
      <c r="D267" s="42">
        <v>4.1880863784442737E-2</v>
      </c>
      <c r="E267" s="19">
        <v>6.5474786106018867E-2</v>
      </c>
      <c r="F267" s="26">
        <v>9.0870052983102489</v>
      </c>
      <c r="G267" s="19">
        <v>13.094957221203774</v>
      </c>
    </row>
    <row r="268" spans="2:7" x14ac:dyDescent="0.4">
      <c r="B268" s="28">
        <v>265</v>
      </c>
      <c r="C268" s="26">
        <v>5.0504982010595313E-2</v>
      </c>
      <c r="D268" s="42">
        <v>4.6321813397408963E-2</v>
      </c>
      <c r="E268" s="19">
        <v>4.2526988737594876E-2</v>
      </c>
      <c r="F268" s="26">
        <v>9.6826795408004269</v>
      </c>
      <c r="G268" s="19">
        <v>8.505397747518975</v>
      </c>
    </row>
    <row r="269" spans="2:7" x14ac:dyDescent="0.4">
      <c r="B269" s="28">
        <v>266</v>
      </c>
      <c r="C269" s="26">
        <v>4.7319062475707337E-2</v>
      </c>
      <c r="D269" s="42">
        <v>4.8929314476342696E-2</v>
      </c>
      <c r="E269" s="19">
        <v>4.5579360649604356E-2</v>
      </c>
      <c r="F269" s="26">
        <v>9.6248376952050041</v>
      </c>
      <c r="G269" s="19">
        <v>9.1158721299208718</v>
      </c>
    </row>
    <row r="270" spans="2:7" x14ac:dyDescent="0.4">
      <c r="B270" s="28">
        <v>267</v>
      </c>
      <c r="C270" s="26">
        <v>4.6177603288593383E-2</v>
      </c>
      <c r="D270" s="42">
        <v>5.4722941738695609E-2</v>
      </c>
      <c r="E270" s="19">
        <v>4.211542498701433E-2</v>
      </c>
      <c r="F270" s="26">
        <v>10.090054502728901</v>
      </c>
      <c r="G270" s="19">
        <v>8.4230849974028654</v>
      </c>
    </row>
    <row r="271" spans="2:7" x14ac:dyDescent="0.4">
      <c r="B271" s="28">
        <v>268</v>
      </c>
      <c r="C271" s="26">
        <v>3.7573781729415626E-2</v>
      </c>
      <c r="D271" s="42">
        <v>6.0650774148402989E-2</v>
      </c>
      <c r="E271" s="19">
        <v>6.7358505948287545E-2</v>
      </c>
      <c r="F271" s="26">
        <v>9.8224555877818602</v>
      </c>
      <c r="G271" s="19">
        <v>13.471701189657509</v>
      </c>
    </row>
    <row r="272" spans="2:7" x14ac:dyDescent="0.4">
      <c r="B272" s="28">
        <v>269</v>
      </c>
      <c r="C272" s="26">
        <v>6.1984471530556938E-2</v>
      </c>
      <c r="D272" s="42">
        <v>3.5585337890372611E-2</v>
      </c>
      <c r="E272" s="19">
        <v>4.3363826372060862E-2</v>
      </c>
      <c r="F272" s="26">
        <v>9.7569809420929552</v>
      </c>
      <c r="G272" s="19">
        <v>8.672765274412173</v>
      </c>
    </row>
    <row r="273" spans="2:7" x14ac:dyDescent="0.4">
      <c r="B273" s="28">
        <v>270</v>
      </c>
      <c r="C273" s="26">
        <v>3.9477910678503529E-2</v>
      </c>
      <c r="D273" s="42">
        <v>6.3137221137445507E-2</v>
      </c>
      <c r="E273" s="19">
        <v>5.3509252546235224E-2</v>
      </c>
      <c r="F273" s="26">
        <v>10.261513181594903</v>
      </c>
      <c r="G273" s="19">
        <v>10.701850509247045</v>
      </c>
    </row>
    <row r="274" spans="2:7" x14ac:dyDescent="0.4">
      <c r="B274" s="28">
        <v>271</v>
      </c>
      <c r="C274" s="26">
        <v>4.1542641469965794E-2</v>
      </c>
      <c r="D274" s="42">
        <v>5.4038868829318416E-2</v>
      </c>
      <c r="E274" s="19">
        <v>5.2345242737033441E-2</v>
      </c>
      <c r="F274" s="26">
        <v>9.5581510299284211</v>
      </c>
      <c r="G274" s="19">
        <v>10.469048547406688</v>
      </c>
    </row>
    <row r="275" spans="2:7" x14ac:dyDescent="0.4">
      <c r="B275" s="28">
        <v>272</v>
      </c>
      <c r="C275" s="26">
        <v>3.9634344421078611E-2</v>
      </c>
      <c r="D275" s="42">
        <v>5.3413989903880951E-2</v>
      </c>
      <c r="E275" s="19">
        <v>5.9804321092069797E-2</v>
      </c>
      <c r="F275" s="26">
        <v>9.3048334324959558</v>
      </c>
      <c r="G275" s="19">
        <v>11.96086421841396</v>
      </c>
    </row>
    <row r="276" spans="2:7" x14ac:dyDescent="0.4">
      <c r="B276" s="28">
        <v>273</v>
      </c>
      <c r="C276" s="26">
        <v>3.3593194485158087E-2</v>
      </c>
      <c r="D276" s="42">
        <v>6.9622807723026744E-2</v>
      </c>
      <c r="E276" s="19">
        <v>3.7913067662704338E-2</v>
      </c>
      <c r="F276" s="26">
        <v>10.321600220818482</v>
      </c>
      <c r="G276" s="19">
        <v>7.5826135325408677</v>
      </c>
    </row>
    <row r="277" spans="2:7" x14ac:dyDescent="0.4">
      <c r="B277" s="28">
        <v>274</v>
      </c>
      <c r="C277" s="26">
        <v>3.17368474618753E-2</v>
      </c>
      <c r="D277" s="42">
        <v>6.8597212179360781E-2</v>
      </c>
      <c r="E277" s="19">
        <v>6.2696692347351549E-2</v>
      </c>
      <c r="F277" s="26">
        <v>10.03340596412361</v>
      </c>
      <c r="G277" s="19">
        <v>12.53933846947031</v>
      </c>
    </row>
    <row r="278" spans="2:7" x14ac:dyDescent="0.4">
      <c r="B278" s="28">
        <v>275</v>
      </c>
      <c r="C278" s="26">
        <v>5.0660188148888993E-2</v>
      </c>
      <c r="D278" s="42">
        <v>3.8698776834578084E-2</v>
      </c>
      <c r="E278" s="19">
        <v>5.2489658764226593E-2</v>
      </c>
      <c r="F278" s="26">
        <v>8.9358964983467075</v>
      </c>
      <c r="G278" s="19">
        <v>10.497931752845318</v>
      </c>
    </row>
    <row r="279" spans="2:7" x14ac:dyDescent="0.4">
      <c r="B279" s="28">
        <v>276</v>
      </c>
      <c r="C279" s="26">
        <v>5.9885245866286206E-2</v>
      </c>
      <c r="D279" s="42">
        <v>4.0711087308763959E-2</v>
      </c>
      <c r="E279" s="19">
        <v>4.5208028379361463E-2</v>
      </c>
      <c r="F279" s="26">
        <v>10.059633317505016</v>
      </c>
      <c r="G279" s="19">
        <v>9.041605675872292</v>
      </c>
    </row>
    <row r="280" spans="2:7" x14ac:dyDescent="0.4">
      <c r="B280" s="28">
        <v>277</v>
      </c>
      <c r="C280" s="26">
        <v>3.6463016852222134E-2</v>
      </c>
      <c r="D280" s="42">
        <v>6.2320128629749991E-2</v>
      </c>
      <c r="E280" s="19">
        <v>4.7699551889383247E-2</v>
      </c>
      <c r="F280" s="26">
        <v>9.8783145481972134</v>
      </c>
      <c r="G280" s="19">
        <v>9.5399103778766499</v>
      </c>
    </row>
    <row r="281" spans="2:7" x14ac:dyDescent="0.4">
      <c r="B281" s="28">
        <v>278</v>
      </c>
      <c r="C281" s="26">
        <v>3.9119568712618492E-2</v>
      </c>
      <c r="D281" s="42">
        <v>6.0146427390201145E-2</v>
      </c>
      <c r="E281" s="19">
        <v>5.2701289559639916E-2</v>
      </c>
      <c r="F281" s="26">
        <v>9.9265996102819649</v>
      </c>
      <c r="G281" s="19">
        <v>10.540257911927982</v>
      </c>
    </row>
    <row r="282" spans="2:7" x14ac:dyDescent="0.4">
      <c r="B282" s="28">
        <v>279</v>
      </c>
      <c r="C282" s="26">
        <v>3.5838641755159724E-2</v>
      </c>
      <c r="D282" s="42">
        <v>5.6042195988892804E-2</v>
      </c>
      <c r="E282" s="19">
        <v>4.8109971284181083E-2</v>
      </c>
      <c r="F282" s="26">
        <v>9.1880837744052535</v>
      </c>
      <c r="G282" s="19">
        <v>9.6219942568362171</v>
      </c>
    </row>
    <row r="283" spans="2:7" x14ac:dyDescent="0.4">
      <c r="B283" s="28">
        <v>280</v>
      </c>
      <c r="C283" s="26">
        <v>4.2409493595649744E-2</v>
      </c>
      <c r="D283" s="42">
        <v>5.3352448235913334E-2</v>
      </c>
      <c r="E283" s="19">
        <v>5.0612086742250643E-2</v>
      </c>
      <c r="F283" s="26">
        <v>9.5761941831563071</v>
      </c>
      <c r="G283" s="19">
        <v>10.122417348450128</v>
      </c>
    </row>
    <row r="284" spans="2:7" x14ac:dyDescent="0.4">
      <c r="B284" s="28">
        <v>281</v>
      </c>
      <c r="C284" s="26">
        <v>4.8644900702770173E-2</v>
      </c>
      <c r="D284" s="42">
        <v>4.9115843673409425E-2</v>
      </c>
      <c r="E284" s="19">
        <v>6.2437663834433887E-2</v>
      </c>
      <c r="F284" s="26">
        <v>9.7760744376179591</v>
      </c>
      <c r="G284" s="19">
        <v>12.487532766886778</v>
      </c>
    </row>
    <row r="285" spans="2:7" x14ac:dyDescent="0.4">
      <c r="B285" s="28">
        <v>282</v>
      </c>
      <c r="C285" s="26">
        <v>5.2884167071155425E-2</v>
      </c>
      <c r="D285" s="42">
        <v>5.0110151695564979E-2</v>
      </c>
      <c r="E285" s="19">
        <v>4.7582263210141827E-2</v>
      </c>
      <c r="F285" s="26">
        <v>10.299431876672042</v>
      </c>
      <c r="G285" s="19">
        <v>9.5164526420283657</v>
      </c>
    </row>
    <row r="286" spans="2:7" x14ac:dyDescent="0.4">
      <c r="B286" s="28">
        <v>283</v>
      </c>
      <c r="C286" s="26">
        <v>7.5901585274020272E-2</v>
      </c>
      <c r="D286" s="42">
        <v>1.9477188090620878E-2</v>
      </c>
      <c r="E286" s="19">
        <v>5.9601899308745709E-2</v>
      </c>
      <c r="F286" s="26">
        <v>9.5378773364641152</v>
      </c>
      <c r="G286" s="19">
        <v>11.920379861749142</v>
      </c>
    </row>
    <row r="287" spans="2:7" x14ac:dyDescent="0.4">
      <c r="B287" s="28">
        <v>284</v>
      </c>
      <c r="C287" s="26">
        <v>5.0833175923514592E-2</v>
      </c>
      <c r="D287" s="42">
        <v>5.0883147309179144E-2</v>
      </c>
      <c r="E287" s="19">
        <v>4.0116362408878822E-2</v>
      </c>
      <c r="F287" s="26">
        <v>10.171632323269375</v>
      </c>
      <c r="G287" s="19">
        <v>8.0232724817757646</v>
      </c>
    </row>
    <row r="288" spans="2:7" x14ac:dyDescent="0.4">
      <c r="B288" s="28">
        <v>285</v>
      </c>
      <c r="C288" s="26">
        <v>4.0866419702050509E-2</v>
      </c>
      <c r="D288" s="42">
        <v>5.8680403856514879E-2</v>
      </c>
      <c r="E288" s="19">
        <v>4.143452334461642E-2</v>
      </c>
      <c r="F288" s="26">
        <v>9.9546823558565389</v>
      </c>
      <c r="G288" s="19">
        <v>8.2869046689232846</v>
      </c>
    </row>
    <row r="289" spans="2:7" x14ac:dyDescent="0.4">
      <c r="B289" s="28">
        <v>286</v>
      </c>
      <c r="C289" s="26">
        <v>5.2229718773591539E-2</v>
      </c>
      <c r="D289" s="42">
        <v>4.4953972357912222E-2</v>
      </c>
      <c r="E289" s="19">
        <v>5.7830092892371315E-2</v>
      </c>
      <c r="F289" s="26">
        <v>9.7183691131503771</v>
      </c>
      <c r="G289" s="19">
        <v>11.566018578474264</v>
      </c>
    </row>
    <row r="290" spans="2:7" x14ac:dyDescent="0.4">
      <c r="B290" s="28">
        <v>287</v>
      </c>
      <c r="C290" s="26">
        <v>4.7816449397263233E-2</v>
      </c>
      <c r="D290" s="42">
        <v>5.2738914620089762E-2</v>
      </c>
      <c r="E290" s="19">
        <v>4.722171019912301E-2</v>
      </c>
      <c r="F290" s="26">
        <v>10.055536401735299</v>
      </c>
      <c r="G290" s="19">
        <v>9.4443420398246012</v>
      </c>
    </row>
    <row r="291" spans="2:7" x14ac:dyDescent="0.4">
      <c r="B291" s="28">
        <v>288</v>
      </c>
      <c r="C291" s="26">
        <v>5.707311396229487E-2</v>
      </c>
      <c r="D291" s="42">
        <v>4.7091952173466595E-2</v>
      </c>
      <c r="E291" s="19">
        <v>2.8337337735749681E-2</v>
      </c>
      <c r="F291" s="26">
        <v>10.416506613576146</v>
      </c>
      <c r="G291" s="19">
        <v>5.6674675471499363</v>
      </c>
    </row>
    <row r="292" spans="2:7" x14ac:dyDescent="0.4">
      <c r="B292" s="28">
        <v>289</v>
      </c>
      <c r="C292" s="26">
        <v>5.4019319594158018E-2</v>
      </c>
      <c r="D292" s="42">
        <v>4.6369501105298472E-2</v>
      </c>
      <c r="E292" s="19">
        <v>5.7638725872204678E-2</v>
      </c>
      <c r="F292" s="26">
        <v>10.03888206994565</v>
      </c>
      <c r="G292" s="19">
        <v>11.527745174440936</v>
      </c>
    </row>
    <row r="293" spans="2:7" x14ac:dyDescent="0.4">
      <c r="B293" s="28">
        <v>290</v>
      </c>
      <c r="C293" s="26">
        <v>7.0441690270432844E-2</v>
      </c>
      <c r="D293" s="42">
        <v>2.617664381044451E-2</v>
      </c>
      <c r="E293" s="19">
        <v>3.3317876485457448E-2</v>
      </c>
      <c r="F293" s="26">
        <v>9.6618334080877357</v>
      </c>
      <c r="G293" s="19">
        <v>6.6635752970914899</v>
      </c>
    </row>
    <row r="294" spans="2:7" x14ac:dyDescent="0.4">
      <c r="B294" s="28">
        <v>291</v>
      </c>
      <c r="C294" s="26">
        <v>5.567395206326313E-2</v>
      </c>
      <c r="D294" s="42">
        <v>4.278696544225663E-2</v>
      </c>
      <c r="E294" s="19">
        <v>4.5888714318495567E-2</v>
      </c>
      <c r="F294" s="26">
        <v>9.8460917505519756</v>
      </c>
      <c r="G294" s="19">
        <v>9.1777428636991143</v>
      </c>
    </row>
    <row r="295" spans="2:7" x14ac:dyDescent="0.4">
      <c r="B295" s="28">
        <v>292</v>
      </c>
      <c r="C295" s="26">
        <v>4.284013889728619E-2</v>
      </c>
      <c r="D295" s="42">
        <v>5.7548859511718113E-2</v>
      </c>
      <c r="E295" s="19">
        <v>4.5810335038830023E-2</v>
      </c>
      <c r="F295" s="26">
        <v>10.038899840900431</v>
      </c>
      <c r="G295" s="19">
        <v>9.1620670077660051</v>
      </c>
    </row>
    <row r="296" spans="2:7" x14ac:dyDescent="0.4">
      <c r="B296" s="28">
        <v>293</v>
      </c>
      <c r="C296" s="26">
        <v>3.2980023037522732E-2</v>
      </c>
      <c r="D296" s="42">
        <v>6.3346849634889651E-2</v>
      </c>
      <c r="E296" s="19">
        <v>4.1141362199312116E-2</v>
      </c>
      <c r="F296" s="26">
        <v>9.6326872672412378</v>
      </c>
      <c r="G296" s="19">
        <v>8.2282724398624225</v>
      </c>
    </row>
    <row r="297" spans="2:7" x14ac:dyDescent="0.4">
      <c r="B297" s="28">
        <v>294</v>
      </c>
      <c r="C297" s="26">
        <v>6.7400165123530559E-2</v>
      </c>
      <c r="D297" s="42">
        <v>4.3851649825177939E-2</v>
      </c>
      <c r="E297" s="19">
        <v>6.1320594541232121E-2</v>
      </c>
      <c r="F297" s="26">
        <v>11.12518149487085</v>
      </c>
      <c r="G297" s="19">
        <v>12.264118908246424</v>
      </c>
    </row>
    <row r="298" spans="2:7" x14ac:dyDescent="0.4">
      <c r="B298" s="28">
        <v>295</v>
      </c>
      <c r="C298" s="26">
        <v>6.5644791827714211E-2</v>
      </c>
      <c r="D298" s="42">
        <v>3.5238879002076992E-2</v>
      </c>
      <c r="E298" s="19">
        <v>6.2849153565941215E-2</v>
      </c>
      <c r="F298" s="26">
        <v>10.08836708297912</v>
      </c>
      <c r="G298" s="19">
        <v>12.569830713188242</v>
      </c>
    </row>
    <row r="299" spans="2:7" x14ac:dyDescent="0.4">
      <c r="B299" s="28">
        <v>296</v>
      </c>
      <c r="C299" s="26">
        <v>4.5163370707622719E-2</v>
      </c>
      <c r="D299" s="42">
        <v>5.6106656530548235E-2</v>
      </c>
      <c r="E299" s="19">
        <v>4.5790381508164092E-2</v>
      </c>
      <c r="F299" s="26">
        <v>10.127002723817096</v>
      </c>
      <c r="G299" s="19">
        <v>9.1580763016328177</v>
      </c>
    </row>
    <row r="300" spans="2:7" x14ac:dyDescent="0.4">
      <c r="B300" s="28">
        <v>297</v>
      </c>
      <c r="C300" s="26">
        <v>5.5119814321375311E-2</v>
      </c>
      <c r="D300" s="42">
        <v>4.8543266233761873E-2</v>
      </c>
      <c r="E300" s="19">
        <v>5.6728938128121173E-2</v>
      </c>
      <c r="F300" s="26">
        <v>10.36630805551372</v>
      </c>
      <c r="G300" s="19">
        <v>11.345787625624235</v>
      </c>
    </row>
    <row r="301" spans="2:7" x14ac:dyDescent="0.4">
      <c r="B301" s="28">
        <v>298</v>
      </c>
      <c r="C301" s="26">
        <v>3.520022858256823E-2</v>
      </c>
      <c r="D301" s="42">
        <v>6.6580873697535986E-2</v>
      </c>
      <c r="E301" s="19">
        <v>4.7384334776911466E-2</v>
      </c>
      <c r="F301" s="26">
        <v>10.178110228010421</v>
      </c>
      <c r="G301" s="19">
        <v>9.4768669553822935</v>
      </c>
    </row>
    <row r="302" spans="2:7" x14ac:dyDescent="0.4">
      <c r="B302" s="28">
        <v>299</v>
      </c>
      <c r="C302" s="26">
        <v>4.0901094679173092E-2</v>
      </c>
      <c r="D302" s="42">
        <v>5.8316994800702231E-2</v>
      </c>
      <c r="E302" s="19">
        <v>4.7351120830550847E-2</v>
      </c>
      <c r="F302" s="26">
        <v>9.9218089479875324</v>
      </c>
      <c r="G302" s="19">
        <v>9.4702241661101692</v>
      </c>
    </row>
    <row r="303" spans="2:7" x14ac:dyDescent="0.4">
      <c r="B303" s="28">
        <v>300</v>
      </c>
      <c r="C303" s="26">
        <v>6.0989629944068417E-2</v>
      </c>
      <c r="D303" s="42">
        <v>4.101036082869268E-2</v>
      </c>
      <c r="E303" s="19">
        <v>5.0210619335299259E-2</v>
      </c>
      <c r="F303" s="26">
        <v>10.199999077276109</v>
      </c>
      <c r="G303" s="19">
        <v>10.042123867059852</v>
      </c>
    </row>
    <row r="304" spans="2:7" x14ac:dyDescent="0.4">
      <c r="B304" s="28">
        <v>301</v>
      </c>
      <c r="C304" s="26">
        <v>5.23405166296185E-2</v>
      </c>
      <c r="D304" s="42">
        <v>4.5087795989506595E-2</v>
      </c>
      <c r="E304" s="19">
        <v>6.336364375596551E-2</v>
      </c>
      <c r="F304" s="26">
        <v>9.7428312619125101</v>
      </c>
      <c r="G304" s="19">
        <v>12.672728751193102</v>
      </c>
    </row>
    <row r="305" spans="2:7" x14ac:dyDescent="0.4">
      <c r="B305" s="28">
        <v>302</v>
      </c>
      <c r="C305" s="26">
        <v>3.9731174615655035E-2</v>
      </c>
      <c r="D305" s="42">
        <v>5.7650729656527053E-2</v>
      </c>
      <c r="E305" s="19">
        <v>5.8140664202984908E-2</v>
      </c>
      <c r="F305" s="26">
        <v>9.7381904272182087</v>
      </c>
      <c r="G305" s="19">
        <v>11.628132840596981</v>
      </c>
    </row>
    <row r="306" spans="2:7" x14ac:dyDescent="0.4">
      <c r="B306" s="28">
        <v>303</v>
      </c>
      <c r="C306" s="26">
        <v>6.5438904560247979E-2</v>
      </c>
      <c r="D306" s="42">
        <v>3.6011167730015933E-2</v>
      </c>
      <c r="E306" s="19">
        <v>4.0008310543989026E-2</v>
      </c>
      <c r="F306" s="26">
        <v>10.14500722902639</v>
      </c>
      <c r="G306" s="19">
        <v>8.0016621087978059</v>
      </c>
    </row>
    <row r="307" spans="2:7" x14ac:dyDescent="0.4">
      <c r="B307" s="28">
        <v>304</v>
      </c>
      <c r="C307" s="26">
        <v>4.003247307111233E-2</v>
      </c>
      <c r="D307" s="42">
        <v>5.834526696875704E-2</v>
      </c>
      <c r="E307" s="19">
        <v>4.4953476751460927E-2</v>
      </c>
      <c r="F307" s="26">
        <v>9.8377740039869366</v>
      </c>
      <c r="G307" s="19">
        <v>8.9906953502921851</v>
      </c>
    </row>
    <row r="308" spans="2:7" x14ac:dyDescent="0.4">
      <c r="B308" s="28">
        <v>305</v>
      </c>
      <c r="C308" s="26">
        <v>4.9674287576982452E-2</v>
      </c>
      <c r="D308" s="42">
        <v>4.1558298765186345E-2</v>
      </c>
      <c r="E308" s="19">
        <v>5.8327368983002136E-2</v>
      </c>
      <c r="F308" s="26">
        <v>9.1232586342168798</v>
      </c>
      <c r="G308" s="19">
        <v>11.665473796600427</v>
      </c>
    </row>
    <row r="309" spans="2:7" x14ac:dyDescent="0.4">
      <c r="B309" s="28">
        <v>306</v>
      </c>
      <c r="C309" s="26">
        <v>4.7414743544973201E-2</v>
      </c>
      <c r="D309" s="42">
        <v>5.6069870836797993E-2</v>
      </c>
      <c r="E309" s="19">
        <v>5.0751311395363929E-2</v>
      </c>
      <c r="F309" s="26">
        <v>10.348461438177118</v>
      </c>
      <c r="G309" s="19">
        <v>10.150262279072786</v>
      </c>
    </row>
    <row r="310" spans="2:7" x14ac:dyDescent="0.4">
      <c r="B310" s="28">
        <v>307</v>
      </c>
      <c r="C310" s="26">
        <v>4.4511583379722948E-2</v>
      </c>
      <c r="D310" s="42">
        <v>5.3566877766775801E-2</v>
      </c>
      <c r="E310" s="19">
        <v>3.491101916074512E-2</v>
      </c>
      <c r="F310" s="26">
        <v>9.807846114649875</v>
      </c>
      <c r="G310" s="19">
        <v>6.9822038321490236</v>
      </c>
    </row>
    <row r="311" spans="2:7" x14ac:dyDescent="0.4">
      <c r="B311" s="28">
        <v>308</v>
      </c>
      <c r="C311" s="26">
        <v>7.1491427709425417E-2</v>
      </c>
      <c r="D311" s="42">
        <v>3.7154778695710745E-2</v>
      </c>
      <c r="E311" s="19">
        <v>4.6943955114068382E-2</v>
      </c>
      <c r="F311" s="26">
        <v>10.864620640513618</v>
      </c>
      <c r="G311" s="19">
        <v>9.3887910228136757</v>
      </c>
    </row>
    <row r="312" spans="2:7" x14ac:dyDescent="0.4">
      <c r="B312" s="28">
        <v>309</v>
      </c>
      <c r="C312" s="26">
        <v>5.4148510544747216E-2</v>
      </c>
      <c r="D312" s="42">
        <v>4.7951405658523349E-2</v>
      </c>
      <c r="E312" s="19">
        <v>2.6169075977114209E-2</v>
      </c>
      <c r="F312" s="26">
        <v>10.209991620327056</v>
      </c>
      <c r="G312" s="19">
        <v>5.2338151954228422</v>
      </c>
    </row>
    <row r="313" spans="2:7" x14ac:dyDescent="0.4">
      <c r="B313" s="28">
        <v>310</v>
      </c>
      <c r="C313" s="26">
        <v>5.6668029312520789E-2</v>
      </c>
      <c r="D313" s="42">
        <v>3.6562336893134276E-2</v>
      </c>
      <c r="E313" s="19">
        <v>3.841575702086085E-2</v>
      </c>
      <c r="F313" s="26">
        <v>9.3230366205655066</v>
      </c>
      <c r="G313" s="19">
        <v>7.68315140417217</v>
      </c>
    </row>
    <row r="314" spans="2:7" x14ac:dyDescent="0.4">
      <c r="B314" s="28">
        <v>311</v>
      </c>
      <c r="C314" s="26">
        <v>6.7815782738615493E-2</v>
      </c>
      <c r="D314" s="42">
        <v>3.9737456872030293E-2</v>
      </c>
      <c r="E314" s="19">
        <v>3.2993478318718197E-2</v>
      </c>
      <c r="F314" s="26">
        <v>10.755323961064578</v>
      </c>
      <c r="G314" s="19">
        <v>6.5986956637436398</v>
      </c>
    </row>
    <row r="315" spans="2:7" x14ac:dyDescent="0.4">
      <c r="B315" s="28">
        <v>312</v>
      </c>
      <c r="C315" s="26">
        <v>4.2654111461653606E-2</v>
      </c>
      <c r="D315" s="42">
        <v>5.567142114994679E-2</v>
      </c>
      <c r="E315" s="19">
        <v>4.9348466849045987E-2</v>
      </c>
      <c r="F315" s="26">
        <v>9.8325532611600401</v>
      </c>
      <c r="G315" s="19">
        <v>9.8696933698091982</v>
      </c>
    </row>
    <row r="316" spans="2:7" x14ac:dyDescent="0.4">
      <c r="B316" s="28">
        <v>313</v>
      </c>
      <c r="C316" s="26">
        <v>6.4859176961554132E-2</v>
      </c>
      <c r="D316" s="42">
        <v>3.1060546024923332E-2</v>
      </c>
      <c r="E316" s="19">
        <v>2.656968703514645E-2</v>
      </c>
      <c r="F316" s="26">
        <v>9.5919722986477467</v>
      </c>
      <c r="G316" s="19">
        <v>5.3139374070292895</v>
      </c>
    </row>
    <row r="317" spans="2:7" x14ac:dyDescent="0.4">
      <c r="B317" s="28">
        <v>314</v>
      </c>
      <c r="C317" s="26">
        <v>5.3911756235050325E-2</v>
      </c>
      <c r="D317" s="42">
        <v>4.6488097695245638E-2</v>
      </c>
      <c r="E317" s="19">
        <v>4.8864233137080569E-2</v>
      </c>
      <c r="F317" s="26">
        <v>10.039985393029596</v>
      </c>
      <c r="G317" s="19">
        <v>9.7728466274161132</v>
      </c>
    </row>
    <row r="318" spans="2:7" x14ac:dyDescent="0.4">
      <c r="B318" s="28">
        <v>315</v>
      </c>
      <c r="C318" s="26">
        <v>5.4751478650325563E-2</v>
      </c>
      <c r="D318" s="42">
        <v>4.465487805449244E-2</v>
      </c>
      <c r="E318" s="19">
        <v>5.0468268844436587E-2</v>
      </c>
      <c r="F318" s="26">
        <v>9.9406356704818002</v>
      </c>
      <c r="G318" s="19">
        <v>10.093653768887318</v>
      </c>
    </row>
    <row r="319" spans="2:7" x14ac:dyDescent="0.4">
      <c r="B319" s="28">
        <v>316</v>
      </c>
      <c r="C319" s="26">
        <v>4.503899506754766E-2</v>
      </c>
      <c r="D319" s="42">
        <v>4.1406167122924026E-2</v>
      </c>
      <c r="E319" s="19">
        <v>4.5308537611032179E-2</v>
      </c>
      <c r="F319" s="26">
        <v>8.6445162190471692</v>
      </c>
      <c r="G319" s="19">
        <v>9.0617075222064365</v>
      </c>
    </row>
    <row r="320" spans="2:7" x14ac:dyDescent="0.4">
      <c r="B320" s="28">
        <v>317</v>
      </c>
      <c r="C320" s="26">
        <v>3.5764972374464195E-2</v>
      </c>
      <c r="D320" s="42">
        <v>6.8268592497230898E-2</v>
      </c>
      <c r="E320" s="19">
        <v>5.1539804260272118E-2</v>
      </c>
      <c r="F320" s="26">
        <v>10.403356487169511</v>
      </c>
      <c r="G320" s="19">
        <v>10.307960852054423</v>
      </c>
    </row>
    <row r="321" spans="2:7" x14ac:dyDescent="0.4">
      <c r="B321" s="28">
        <v>318</v>
      </c>
      <c r="C321" s="26">
        <v>4.0067953176608127E-2</v>
      </c>
      <c r="D321" s="42">
        <v>7.4422087687008517E-2</v>
      </c>
      <c r="E321" s="19">
        <v>4.6828606215754028E-2</v>
      </c>
      <c r="F321" s="26">
        <v>11.449004086361665</v>
      </c>
      <c r="G321" s="19">
        <v>9.365721243150805</v>
      </c>
    </row>
    <row r="322" spans="2:7" x14ac:dyDescent="0.4">
      <c r="B322" s="28">
        <v>319</v>
      </c>
      <c r="C322" s="26">
        <v>4.5710041107451131E-2</v>
      </c>
      <c r="D322" s="42">
        <v>4.549262588150263E-2</v>
      </c>
      <c r="E322" s="19">
        <v>6.069255280828767E-2</v>
      </c>
      <c r="F322" s="26">
        <v>9.1202666988953762</v>
      </c>
      <c r="G322" s="19">
        <v>12.138510561657533</v>
      </c>
    </row>
    <row r="323" spans="2:7" x14ac:dyDescent="0.4">
      <c r="B323" s="28">
        <v>320</v>
      </c>
      <c r="C323" s="26">
        <v>5.8082074427795533E-2</v>
      </c>
      <c r="D323" s="42">
        <v>4.0951708705030711E-2</v>
      </c>
      <c r="E323" s="19">
        <v>4.7084975780829832E-2</v>
      </c>
      <c r="F323" s="26">
        <v>9.903378313282623</v>
      </c>
      <c r="G323" s="19">
        <v>9.4169951561659673</v>
      </c>
    </row>
    <row r="324" spans="2:7" x14ac:dyDescent="0.4">
      <c r="B324" s="28">
        <v>321</v>
      </c>
      <c r="C324" s="26">
        <v>5.0368854054944963E-2</v>
      </c>
      <c r="D324" s="42">
        <v>4.2132699700627878E-2</v>
      </c>
      <c r="E324" s="19">
        <v>6.0526348591912957E-2</v>
      </c>
      <c r="F324" s="26">
        <v>9.2501553755572843</v>
      </c>
      <c r="G324" s="19">
        <v>12.105269718382591</v>
      </c>
    </row>
    <row r="325" spans="2:7" x14ac:dyDescent="0.4">
      <c r="B325" s="28">
        <v>322</v>
      </c>
      <c r="C325" s="26">
        <v>3.7045882631980373E-2</v>
      </c>
      <c r="D325" s="42">
        <v>7.298604620065309E-2</v>
      </c>
      <c r="E325" s="19">
        <v>5.8115737870828452E-2</v>
      </c>
      <c r="F325" s="26">
        <v>11.003192883263347</v>
      </c>
      <c r="G325" s="19">
        <v>11.62314757416569</v>
      </c>
    </row>
    <row r="326" spans="2:7" x14ac:dyDescent="0.4">
      <c r="B326" s="28">
        <v>323</v>
      </c>
      <c r="C326" s="26">
        <v>3.5730839878330485E-2</v>
      </c>
      <c r="D326" s="42">
        <v>6.1904554689677482E-2</v>
      </c>
      <c r="E326" s="19">
        <v>4.7962121486796294E-2</v>
      </c>
      <c r="F326" s="26">
        <v>9.763539456800796</v>
      </c>
      <c r="G326" s="19">
        <v>9.5924242973592584</v>
      </c>
    </row>
    <row r="327" spans="2:7" x14ac:dyDescent="0.4">
      <c r="B327" s="28">
        <v>324</v>
      </c>
      <c r="C327" s="26">
        <v>3.5116456571033725E-2</v>
      </c>
      <c r="D327" s="42">
        <v>6.1771419177381708E-2</v>
      </c>
      <c r="E327" s="19">
        <v>4.9105884171504306E-2</v>
      </c>
      <c r="F327" s="26">
        <v>9.6887875748415428</v>
      </c>
      <c r="G327" s="19">
        <v>9.8211768343008607</v>
      </c>
    </row>
    <row r="328" spans="2:7" x14ac:dyDescent="0.4">
      <c r="B328" s="28">
        <v>325</v>
      </c>
      <c r="C328" s="26">
        <v>4.8838890607433072E-2</v>
      </c>
      <c r="D328" s="42">
        <v>5.8584840607627905E-2</v>
      </c>
      <c r="E328" s="19">
        <v>3.5110904833424002E-2</v>
      </c>
      <c r="F328" s="26">
        <v>10.742373121506098</v>
      </c>
      <c r="G328" s="19">
        <v>7.0221809666848003</v>
      </c>
    </row>
    <row r="329" spans="2:7" x14ac:dyDescent="0.4">
      <c r="B329" s="28">
        <v>326</v>
      </c>
      <c r="C329" s="26">
        <v>5.4918229133413564E-2</v>
      </c>
      <c r="D329" s="42">
        <v>5.1292166141764191E-2</v>
      </c>
      <c r="E329" s="19">
        <v>4.9682317567141317E-2</v>
      </c>
      <c r="F329" s="26">
        <v>10.621039527517777</v>
      </c>
      <c r="G329" s="19">
        <v>9.9364635134282633</v>
      </c>
    </row>
    <row r="330" spans="2:7" x14ac:dyDescent="0.4">
      <c r="B330" s="28">
        <v>327</v>
      </c>
      <c r="C330" s="26">
        <v>5.8965412817346928E-2</v>
      </c>
      <c r="D330" s="42">
        <v>4.1336715678196523E-2</v>
      </c>
      <c r="E330" s="19">
        <v>6.4178970566541704E-2</v>
      </c>
      <c r="F330" s="26">
        <v>10.030212849554346</v>
      </c>
      <c r="G330" s="19">
        <v>12.83579411330834</v>
      </c>
    </row>
    <row r="331" spans="2:7" x14ac:dyDescent="0.4">
      <c r="B331" s="28">
        <v>328</v>
      </c>
      <c r="C331" s="26">
        <v>7.5503858773848104E-2</v>
      </c>
      <c r="D331" s="42">
        <v>2.8672013811079165E-2</v>
      </c>
      <c r="E331" s="19">
        <v>3.9814586471706916E-2</v>
      </c>
      <c r="F331" s="26">
        <v>10.417587258492727</v>
      </c>
      <c r="G331" s="19">
        <v>7.9629172943413833</v>
      </c>
    </row>
    <row r="332" spans="2:7" x14ac:dyDescent="0.4">
      <c r="B332" s="28">
        <v>329</v>
      </c>
      <c r="C332" s="26">
        <v>6.495831468968713E-2</v>
      </c>
      <c r="D332" s="42">
        <v>3.8820770373666269E-2</v>
      </c>
      <c r="E332" s="19">
        <v>5.6343366301558895E-2</v>
      </c>
      <c r="F332" s="26">
        <v>10.37790850633534</v>
      </c>
      <c r="G332" s="19">
        <v>11.268673260311779</v>
      </c>
    </row>
    <row r="333" spans="2:7" x14ac:dyDescent="0.4">
      <c r="B333" s="28">
        <v>330</v>
      </c>
      <c r="C333" s="26">
        <v>4.276202317373403E-2</v>
      </c>
      <c r="D333" s="42">
        <v>6.2663927848638598E-2</v>
      </c>
      <c r="E333" s="19">
        <v>5.8369073083182954E-2</v>
      </c>
      <c r="F333" s="26">
        <v>10.542595102237263</v>
      </c>
      <c r="G333" s="19">
        <v>11.673814616636591</v>
      </c>
    </row>
    <row r="334" spans="2:7" x14ac:dyDescent="0.4">
      <c r="B334" s="28">
        <v>331</v>
      </c>
      <c r="C334" s="26">
        <v>4.4112663105398117E-2</v>
      </c>
      <c r="D334" s="42">
        <v>5.557199178088254E-2</v>
      </c>
      <c r="E334" s="19">
        <v>5.4732666829151518E-2</v>
      </c>
      <c r="F334" s="26">
        <v>9.9684654886280661</v>
      </c>
      <c r="G334" s="19">
        <v>10.946533365830303</v>
      </c>
    </row>
    <row r="335" spans="2:7" x14ac:dyDescent="0.4">
      <c r="B335" s="28">
        <v>332</v>
      </c>
      <c r="C335" s="26">
        <v>5.6331683440631733E-2</v>
      </c>
      <c r="D335" s="42">
        <v>4.0459853135672429E-2</v>
      </c>
      <c r="E335" s="19">
        <v>5.0440110754087594E-2</v>
      </c>
      <c r="F335" s="26">
        <v>9.6791536576304154</v>
      </c>
      <c r="G335" s="19">
        <v>10.088022150817519</v>
      </c>
    </row>
    <row r="336" spans="2:7" x14ac:dyDescent="0.4">
      <c r="B336" s="28">
        <v>333</v>
      </c>
      <c r="C336" s="26">
        <v>4.6239545755687554E-2</v>
      </c>
      <c r="D336" s="42">
        <v>5.4461229675572854E-2</v>
      </c>
      <c r="E336" s="19">
        <v>5.748400218328599E-2</v>
      </c>
      <c r="F336" s="26">
        <v>10.070077543126041</v>
      </c>
      <c r="G336" s="19">
        <v>11.496800436657198</v>
      </c>
    </row>
    <row r="337" spans="2:7" x14ac:dyDescent="0.4">
      <c r="B337" s="28">
        <v>334</v>
      </c>
      <c r="C337" s="26">
        <v>5.1938601271514347E-2</v>
      </c>
      <c r="D337" s="42">
        <v>4.4571358834222578E-2</v>
      </c>
      <c r="E337" s="19">
        <v>7.4949715999565514E-2</v>
      </c>
      <c r="F337" s="26">
        <v>9.6509960105736923</v>
      </c>
      <c r="G337" s="19">
        <v>14.989943199913103</v>
      </c>
    </row>
    <row r="338" spans="2:7" x14ac:dyDescent="0.4">
      <c r="B338" s="28">
        <v>335</v>
      </c>
      <c r="C338" s="26">
        <v>3.3372389018246587E-2</v>
      </c>
      <c r="D338" s="42">
        <v>6.2042204865991317E-2</v>
      </c>
      <c r="E338" s="19">
        <v>4.8795513554731502E-2</v>
      </c>
      <c r="F338" s="26">
        <v>9.5414593884237906</v>
      </c>
      <c r="G338" s="19">
        <v>9.7591027109463013</v>
      </c>
    </row>
    <row r="339" spans="2:7" x14ac:dyDescent="0.4">
      <c r="B339" s="28">
        <v>336</v>
      </c>
      <c r="C339" s="26">
        <v>2.7069894933466981E-2</v>
      </c>
      <c r="D339" s="42">
        <v>8.315727629069472E-2</v>
      </c>
      <c r="E339" s="19">
        <v>4.7247702209173972E-2</v>
      </c>
      <c r="F339" s="26">
        <v>11.022717122416172</v>
      </c>
      <c r="G339" s="19">
        <v>9.4495404418347952</v>
      </c>
    </row>
    <row r="340" spans="2:7" x14ac:dyDescent="0.4">
      <c r="B340" s="28">
        <v>337</v>
      </c>
      <c r="C340" s="26">
        <v>3.6494091431862968E-2</v>
      </c>
      <c r="D340" s="42">
        <v>6.218077164039823E-2</v>
      </c>
      <c r="E340" s="19">
        <v>5.2677614003206322E-2</v>
      </c>
      <c r="F340" s="26">
        <v>9.8674863072261196</v>
      </c>
      <c r="G340" s="19">
        <v>10.535522800641264</v>
      </c>
    </row>
    <row r="341" spans="2:7" x14ac:dyDescent="0.4">
      <c r="B341" s="28">
        <v>338</v>
      </c>
      <c r="C341" s="26">
        <v>6.1271254078014467E-2</v>
      </c>
      <c r="D341" s="42">
        <v>4.2286637113899468E-2</v>
      </c>
      <c r="E341" s="19">
        <v>3.990097306723081E-2</v>
      </c>
      <c r="F341" s="26">
        <v>10.355789119191392</v>
      </c>
      <c r="G341" s="19">
        <v>7.9801946134461623</v>
      </c>
    </row>
    <row r="342" spans="2:7" x14ac:dyDescent="0.4">
      <c r="B342" s="28">
        <v>339</v>
      </c>
      <c r="C342" s="26">
        <v>4.333906858543829E-2</v>
      </c>
      <c r="D342" s="42">
        <v>5.9760179385518836E-2</v>
      </c>
      <c r="E342" s="19">
        <v>4.7643836488145741E-2</v>
      </c>
      <c r="F342" s="26">
        <v>10.309924797095713</v>
      </c>
      <c r="G342" s="19">
        <v>9.5287672976291482</v>
      </c>
    </row>
    <row r="343" spans="2:7" x14ac:dyDescent="0.4">
      <c r="B343" s="28">
        <v>340</v>
      </c>
      <c r="C343" s="26">
        <v>5.076749049585591E-2</v>
      </c>
      <c r="D343" s="42">
        <v>4.2529240316298116E-2</v>
      </c>
      <c r="E343" s="19">
        <v>3.7794543216091693E-2</v>
      </c>
      <c r="F343" s="26">
        <v>9.3296730812154038</v>
      </c>
      <c r="G343" s="19">
        <v>7.5589086432183388</v>
      </c>
    </row>
    <row r="344" spans="2:7" x14ac:dyDescent="0.4">
      <c r="B344" s="28">
        <v>341</v>
      </c>
      <c r="C344" s="26">
        <v>7.6946212853432477E-2</v>
      </c>
      <c r="D344" s="42">
        <v>2.7886945790304249E-2</v>
      </c>
      <c r="E344" s="19">
        <v>3.707853564329891E-2</v>
      </c>
      <c r="F344" s="26">
        <v>10.483315864373672</v>
      </c>
      <c r="G344" s="19">
        <v>7.4157071286597818</v>
      </c>
    </row>
    <row r="345" spans="2:7" x14ac:dyDescent="0.4">
      <c r="B345" s="28">
        <v>342</v>
      </c>
      <c r="C345" s="26">
        <v>3.5347317054088591E-2</v>
      </c>
      <c r="D345" s="42">
        <v>5.8728674692314811E-2</v>
      </c>
      <c r="E345" s="19">
        <v>4.9622896718840646E-2</v>
      </c>
      <c r="F345" s="26">
        <v>9.4075991746403407</v>
      </c>
      <c r="G345" s="19">
        <v>9.92457934376813</v>
      </c>
    </row>
    <row r="346" spans="2:7" x14ac:dyDescent="0.4">
      <c r="B346" s="28">
        <v>343</v>
      </c>
      <c r="C346" s="26">
        <v>3.0021505899610543E-2</v>
      </c>
      <c r="D346" s="42">
        <v>5.6630113069291423E-2</v>
      </c>
      <c r="E346" s="19">
        <v>2.5702945893696916E-2</v>
      </c>
      <c r="F346" s="26">
        <v>8.6651618968901971</v>
      </c>
      <c r="G346" s="19">
        <v>5.1405891787393836</v>
      </c>
    </row>
    <row r="347" spans="2:7" x14ac:dyDescent="0.4">
      <c r="B347" s="28">
        <v>344</v>
      </c>
      <c r="C347" s="26">
        <v>5.9937246928047812E-2</v>
      </c>
      <c r="D347" s="42">
        <v>3.3689143455151768E-2</v>
      </c>
      <c r="E347" s="19">
        <v>3.5087712466968193E-2</v>
      </c>
      <c r="F347" s="26">
        <v>9.3626390383199585</v>
      </c>
      <c r="G347" s="19">
        <v>7.0175424933936386</v>
      </c>
    </row>
    <row r="348" spans="2:7" x14ac:dyDescent="0.4">
      <c r="B348" s="28">
        <v>345</v>
      </c>
      <c r="C348" s="26">
        <v>5.4476486994048015E-2</v>
      </c>
      <c r="D348" s="42">
        <v>3.5497143840079411E-2</v>
      </c>
      <c r="E348" s="19">
        <v>4.1091036973528318E-2</v>
      </c>
      <c r="F348" s="26">
        <v>8.9973630834127434</v>
      </c>
      <c r="G348" s="19">
        <v>8.2182073947056633</v>
      </c>
    </row>
    <row r="349" spans="2:7" x14ac:dyDescent="0.4">
      <c r="B349" s="28">
        <v>346</v>
      </c>
      <c r="C349" s="26">
        <v>7.0619733038377056E-2</v>
      </c>
      <c r="D349" s="42">
        <v>3.4542256935898769E-2</v>
      </c>
      <c r="E349" s="19">
        <v>5.5075576673850789E-2</v>
      </c>
      <c r="F349" s="26">
        <v>10.516198997427582</v>
      </c>
      <c r="G349" s="19">
        <v>11.015115334770158</v>
      </c>
    </row>
    <row r="350" spans="2:7" x14ac:dyDescent="0.4">
      <c r="B350" s="28">
        <v>347</v>
      </c>
      <c r="C350" s="26">
        <v>4.4565884453681953E-2</v>
      </c>
      <c r="D350" s="42">
        <v>6.7075191863646313E-2</v>
      </c>
      <c r="E350" s="19">
        <v>4.7161329956495725E-2</v>
      </c>
      <c r="F350" s="26">
        <v>11.164107631732827</v>
      </c>
      <c r="G350" s="19">
        <v>9.4322659912991451</v>
      </c>
    </row>
    <row r="351" spans="2:7" x14ac:dyDescent="0.4">
      <c r="B351" s="28">
        <v>348</v>
      </c>
      <c r="C351" s="26">
        <v>3.991897560561216E-2</v>
      </c>
      <c r="D351" s="42">
        <v>5.9085535440077511E-2</v>
      </c>
      <c r="E351" s="19">
        <v>6.0766965172474909E-2</v>
      </c>
      <c r="F351" s="26">
        <v>9.9004511045689672</v>
      </c>
      <c r="G351" s="19">
        <v>12.153393034494982</v>
      </c>
    </row>
    <row r="352" spans="2:7" x14ac:dyDescent="0.4">
      <c r="B352" s="28">
        <v>349</v>
      </c>
      <c r="C352" s="26">
        <v>4.0489125660506192E-2</v>
      </c>
      <c r="D352" s="42">
        <v>6.361072609470797E-2</v>
      </c>
      <c r="E352" s="19">
        <v>5.839286032069238E-2</v>
      </c>
      <c r="F352" s="26">
        <v>10.409985175521417</v>
      </c>
      <c r="G352" s="19">
        <v>11.678572064138477</v>
      </c>
    </row>
    <row r="353" spans="2:7" x14ac:dyDescent="0.4">
      <c r="B353" s="28">
        <v>350</v>
      </c>
      <c r="C353" s="26">
        <v>5.6156110548428104E-2</v>
      </c>
      <c r="D353" s="42">
        <v>4.9432997820487948E-2</v>
      </c>
      <c r="E353" s="19">
        <v>4.6885702863778168E-2</v>
      </c>
      <c r="F353" s="26">
        <v>10.558910836891606</v>
      </c>
      <c r="G353" s="19">
        <v>9.3771405727556338</v>
      </c>
    </row>
    <row r="354" spans="2:7" x14ac:dyDescent="0.4">
      <c r="B354" s="28">
        <v>351</v>
      </c>
      <c r="C354" s="26">
        <v>4.9914270669810135E-2</v>
      </c>
      <c r="D354" s="42">
        <v>5.6136918750484939E-2</v>
      </c>
      <c r="E354" s="19">
        <v>4.551177381979999E-2</v>
      </c>
      <c r="F354" s="26">
        <v>10.605118942029508</v>
      </c>
      <c r="G354" s="19">
        <v>9.1023547639599975</v>
      </c>
    </row>
    <row r="355" spans="2:7" x14ac:dyDescent="0.4">
      <c r="B355" s="28">
        <v>352</v>
      </c>
      <c r="C355" s="26">
        <v>4.6332393800636626E-2</v>
      </c>
      <c r="D355" s="42">
        <v>5.514042140129731E-2</v>
      </c>
      <c r="E355" s="19">
        <v>4.3466407433259885E-2</v>
      </c>
      <c r="F355" s="26">
        <v>10.147281520193394</v>
      </c>
      <c r="G355" s="19">
        <v>8.6932814866519763</v>
      </c>
    </row>
    <row r="356" spans="2:7" x14ac:dyDescent="0.4">
      <c r="B356" s="28">
        <v>353</v>
      </c>
      <c r="C356" s="26">
        <v>6.2471593439994262E-2</v>
      </c>
      <c r="D356" s="42">
        <v>3.3647049989147228E-2</v>
      </c>
      <c r="E356" s="19">
        <v>5.7103639042198014E-2</v>
      </c>
      <c r="F356" s="26">
        <v>9.6118643429141493</v>
      </c>
      <c r="G356" s="19">
        <v>11.420727808439603</v>
      </c>
    </row>
    <row r="357" spans="2:7" x14ac:dyDescent="0.4">
      <c r="B357" s="28">
        <v>354</v>
      </c>
      <c r="C357" s="26">
        <v>4.0825895750357888E-2</v>
      </c>
      <c r="D357" s="42">
        <v>6.7480380498904827E-2</v>
      </c>
      <c r="E357" s="19">
        <v>4.9075168998593634E-2</v>
      </c>
      <c r="F357" s="26">
        <v>10.830627624926272</v>
      </c>
      <c r="G357" s="19">
        <v>9.8150337997187265</v>
      </c>
    </row>
    <row r="358" spans="2:7" x14ac:dyDescent="0.4">
      <c r="B358" s="28">
        <v>355</v>
      </c>
      <c r="C358" s="26">
        <v>3.8884176801410437E-2</v>
      </c>
      <c r="D358" s="42">
        <v>5.8892834258875294E-2</v>
      </c>
      <c r="E358" s="19">
        <v>5.4126888492506332E-2</v>
      </c>
      <c r="F358" s="26">
        <v>9.777701106028573</v>
      </c>
      <c r="G358" s="19">
        <v>10.825377698501267</v>
      </c>
    </row>
    <row r="359" spans="2:7" x14ac:dyDescent="0.4">
      <c r="B359" s="28">
        <v>356</v>
      </c>
      <c r="C359" s="26">
        <v>6.9364507187710006E-2</v>
      </c>
      <c r="D359" s="42">
        <v>3.0177256402977422E-2</v>
      </c>
      <c r="E359" s="19">
        <v>4.218847608873471E-2</v>
      </c>
      <c r="F359" s="26">
        <v>9.9541763590687431</v>
      </c>
      <c r="G359" s="19">
        <v>8.437695217746942</v>
      </c>
    </row>
    <row r="360" spans="2:7" x14ac:dyDescent="0.4">
      <c r="B360" s="28">
        <v>357</v>
      </c>
      <c r="C360" s="26">
        <v>5.1047401662582453E-2</v>
      </c>
      <c r="D360" s="42">
        <v>5.0000577603267586E-2</v>
      </c>
      <c r="E360" s="19">
        <v>6.3020471491751648E-2</v>
      </c>
      <c r="F360" s="26">
        <v>10.104797926585004</v>
      </c>
      <c r="G360" s="19">
        <v>12.604094298350329</v>
      </c>
    </row>
    <row r="361" spans="2:7" x14ac:dyDescent="0.4">
      <c r="B361" s="28">
        <v>358</v>
      </c>
      <c r="C361" s="26">
        <v>4.9957003125303913E-2</v>
      </c>
      <c r="D361" s="42">
        <v>4.7047894891678085E-2</v>
      </c>
      <c r="E361" s="19">
        <v>5.6426486456602476E-2</v>
      </c>
      <c r="F361" s="26">
        <v>9.7004898016982004</v>
      </c>
      <c r="G361" s="19">
        <v>11.285297291320495</v>
      </c>
    </row>
    <row r="362" spans="2:7" x14ac:dyDescent="0.4">
      <c r="B362" s="28">
        <v>359</v>
      </c>
      <c r="C362" s="26">
        <v>5.3401296160010582E-2</v>
      </c>
      <c r="D362" s="42">
        <v>4.2935304455224976E-2</v>
      </c>
      <c r="E362" s="19">
        <v>5.1818403821425787E-2</v>
      </c>
      <c r="F362" s="26">
        <v>9.6336600615235568</v>
      </c>
      <c r="G362" s="19">
        <v>10.363680764285158</v>
      </c>
    </row>
    <row r="363" spans="2:7" x14ac:dyDescent="0.4">
      <c r="B363" s="28">
        <v>360</v>
      </c>
      <c r="C363" s="26">
        <v>3.9869740725242298E-2</v>
      </c>
      <c r="D363" s="42">
        <v>5.4936982498750377E-2</v>
      </c>
      <c r="E363" s="19">
        <v>3.8141632086174E-2</v>
      </c>
      <c r="F363" s="26">
        <v>9.4806723223992666</v>
      </c>
      <c r="G363" s="19">
        <v>7.6283264172348</v>
      </c>
    </row>
    <row r="364" spans="2:7" x14ac:dyDescent="0.4">
      <c r="B364" s="28">
        <v>361</v>
      </c>
      <c r="C364" s="26">
        <v>3.0264690114613101E-2</v>
      </c>
      <c r="D364" s="42">
        <v>6.2456900909830859E-2</v>
      </c>
      <c r="E364" s="19">
        <v>6.2226342642658895E-2</v>
      </c>
      <c r="F364" s="26">
        <v>9.2721591024443963</v>
      </c>
      <c r="G364" s="19">
        <v>12.445268528531779</v>
      </c>
    </row>
    <row r="365" spans="2:7" x14ac:dyDescent="0.4">
      <c r="B365" s="28">
        <v>362</v>
      </c>
      <c r="C365" s="26">
        <v>4.078919553224726E-2</v>
      </c>
      <c r="D365" s="42">
        <v>5.8658486871235829E-2</v>
      </c>
      <c r="E365" s="19">
        <v>6.592731170363289E-2</v>
      </c>
      <c r="F365" s="26">
        <v>9.94476824034831</v>
      </c>
      <c r="G365" s="19">
        <v>13.185462340726579</v>
      </c>
    </row>
    <row r="366" spans="2:7" x14ac:dyDescent="0.4">
      <c r="B366" s="28">
        <v>363</v>
      </c>
      <c r="C366" s="26">
        <v>3.9369833680552344E-2</v>
      </c>
      <c r="D366" s="42">
        <v>6.3447878444581524E-2</v>
      </c>
      <c r="E366" s="19">
        <v>4.7333329140579437E-2</v>
      </c>
      <c r="F366" s="26">
        <v>10.281771212513387</v>
      </c>
      <c r="G366" s="19">
        <v>9.4666658281158877</v>
      </c>
    </row>
    <row r="367" spans="2:7" x14ac:dyDescent="0.4">
      <c r="B367" s="28">
        <v>364</v>
      </c>
      <c r="C367" s="26">
        <v>5.2577985760451092E-2</v>
      </c>
      <c r="D367" s="42">
        <v>5.0063530078389096E-2</v>
      </c>
      <c r="E367" s="19">
        <v>6.1308620694538379E-2</v>
      </c>
      <c r="F367" s="26">
        <v>10.264151583884018</v>
      </c>
      <c r="G367" s="19">
        <v>12.261724138907676</v>
      </c>
    </row>
    <row r="368" spans="2:7" x14ac:dyDescent="0.4">
      <c r="B368" s="28">
        <v>365</v>
      </c>
      <c r="C368" s="26">
        <v>3.405308667816119E-2</v>
      </c>
      <c r="D368" s="42">
        <v>6.9272061088302167E-2</v>
      </c>
      <c r="E368" s="19">
        <v>4.7497514033832532E-2</v>
      </c>
      <c r="F368" s="26">
        <v>10.332514776646336</v>
      </c>
      <c r="G368" s="19">
        <v>9.4995028067665057</v>
      </c>
    </row>
    <row r="369" spans="2:7" x14ac:dyDescent="0.4">
      <c r="B369" s="28">
        <v>366</v>
      </c>
      <c r="C369" s="26">
        <v>5.8031563839689895E-2</v>
      </c>
      <c r="D369" s="42">
        <v>4.7295893156393348E-2</v>
      </c>
      <c r="E369" s="19">
        <v>5.1851600821668287E-2</v>
      </c>
      <c r="F369" s="26">
        <v>10.532745699608324</v>
      </c>
      <c r="G369" s="19">
        <v>10.370320164333657</v>
      </c>
    </row>
    <row r="370" spans="2:7" x14ac:dyDescent="0.4">
      <c r="B370" s="28">
        <v>367</v>
      </c>
      <c r="C370" s="26">
        <v>6.7377020234368756E-2</v>
      </c>
      <c r="D370" s="42">
        <v>2.9930177930663243E-2</v>
      </c>
      <c r="E370" s="19">
        <v>4.9344720748756385E-2</v>
      </c>
      <c r="F370" s="26">
        <v>9.7307198165031998</v>
      </c>
      <c r="G370" s="19">
        <v>9.8689441497512771</v>
      </c>
    </row>
    <row r="371" spans="2:7" x14ac:dyDescent="0.4">
      <c r="B371" s="28">
        <v>368</v>
      </c>
      <c r="C371" s="26">
        <v>4.675262105042214E-2</v>
      </c>
      <c r="D371" s="42">
        <v>5.2058734210041063E-2</v>
      </c>
      <c r="E371" s="19">
        <v>5.6681904019615009E-2</v>
      </c>
      <c r="F371" s="26">
        <v>9.8811355260463216</v>
      </c>
      <c r="G371" s="19">
        <v>11.336380803923001</v>
      </c>
    </row>
    <row r="372" spans="2:7" x14ac:dyDescent="0.4">
      <c r="B372" s="28">
        <v>369</v>
      </c>
      <c r="C372" s="26">
        <v>4.8376124457480227E-2</v>
      </c>
      <c r="D372" s="42">
        <v>5.2661988998704293E-2</v>
      </c>
      <c r="E372" s="19">
        <v>5.366138268630765E-2</v>
      </c>
      <c r="F372" s="26">
        <v>10.103811345618452</v>
      </c>
      <c r="G372" s="19">
        <v>10.73227653726153</v>
      </c>
    </row>
    <row r="373" spans="2:7" x14ac:dyDescent="0.4">
      <c r="B373" s="28">
        <v>370</v>
      </c>
      <c r="C373" s="26">
        <v>6.6485908662723303E-2</v>
      </c>
      <c r="D373" s="42">
        <v>4.3784071052411638E-2</v>
      </c>
      <c r="E373" s="19">
        <v>5.349349213497212E-2</v>
      </c>
      <c r="F373" s="26">
        <v>11.026997971513495</v>
      </c>
      <c r="G373" s="19">
        <v>10.698698426994424</v>
      </c>
    </row>
    <row r="374" spans="2:7" x14ac:dyDescent="0.4">
      <c r="B374" s="28">
        <v>371</v>
      </c>
      <c r="C374" s="26">
        <v>5.1121564187746459E-2</v>
      </c>
      <c r="D374" s="42">
        <v>5.291841375939331E-2</v>
      </c>
      <c r="E374" s="19">
        <v>3.8855851655999439E-2</v>
      </c>
      <c r="F374" s="26">
        <v>10.403997794713977</v>
      </c>
      <c r="G374" s="19">
        <v>7.7711703311998876</v>
      </c>
    </row>
    <row r="375" spans="2:7" x14ac:dyDescent="0.4">
      <c r="B375" s="28">
        <v>372</v>
      </c>
      <c r="C375" s="26">
        <v>7.2124425093749944E-2</v>
      </c>
      <c r="D375" s="42">
        <v>3.41695455981375E-2</v>
      </c>
      <c r="E375" s="19">
        <v>3.6719691379479197E-2</v>
      </c>
      <c r="F375" s="26">
        <v>10.629397069188744</v>
      </c>
      <c r="G375" s="19">
        <v>7.3439382758958391</v>
      </c>
    </row>
    <row r="376" spans="2:7" x14ac:dyDescent="0.4">
      <c r="B376" s="28">
        <v>373</v>
      </c>
      <c r="C376" s="26">
        <v>4.8968538243471554E-2</v>
      </c>
      <c r="D376" s="42">
        <v>4.1589134470333598E-2</v>
      </c>
      <c r="E376" s="19">
        <v>5.0004813849306308E-2</v>
      </c>
      <c r="F376" s="26">
        <v>9.055767271380514</v>
      </c>
      <c r="G376" s="19">
        <v>10.000962769861262</v>
      </c>
    </row>
    <row r="377" spans="2:7" x14ac:dyDescent="0.4">
      <c r="B377" s="28">
        <v>374</v>
      </c>
      <c r="C377" s="26">
        <v>4.9207306803308058E-2</v>
      </c>
      <c r="D377" s="42">
        <v>4.2984889351302284E-2</v>
      </c>
      <c r="E377" s="19">
        <v>4.36330157827498E-2</v>
      </c>
      <c r="F377" s="26">
        <v>9.219219615461034</v>
      </c>
      <c r="G377" s="19">
        <v>8.7266031565499596</v>
      </c>
    </row>
    <row r="378" spans="2:7" x14ac:dyDescent="0.4">
      <c r="B378" s="28">
        <v>375</v>
      </c>
      <c r="C378" s="26">
        <v>5.2496757643316648E-2</v>
      </c>
      <c r="D378" s="42">
        <v>5.3176708423362362E-2</v>
      </c>
      <c r="E378" s="19">
        <v>5.8923293255895674E-2</v>
      </c>
      <c r="F378" s="26">
        <v>10.5673466066679</v>
      </c>
      <c r="G378" s="19">
        <v>11.784658651179134</v>
      </c>
    </row>
    <row r="379" spans="2:7" x14ac:dyDescent="0.4">
      <c r="B379" s="28">
        <v>376</v>
      </c>
      <c r="C379" s="26">
        <v>4.8072016433530748E-2</v>
      </c>
      <c r="D379" s="42">
        <v>5.1472447553993349E-2</v>
      </c>
      <c r="E379" s="19">
        <v>6.6877635210027028E-2</v>
      </c>
      <c r="F379" s="26">
        <v>9.9544463987524097</v>
      </c>
      <c r="G379" s="19">
        <v>13.375527042005405</v>
      </c>
    </row>
    <row r="380" spans="2:7" x14ac:dyDescent="0.4">
      <c r="B380" s="28">
        <v>377</v>
      </c>
      <c r="C380" s="26">
        <v>4.6917162020532581E-2</v>
      </c>
      <c r="D380" s="42">
        <v>5.7006963576409039E-2</v>
      </c>
      <c r="E380" s="19">
        <v>4.5281896955916903E-2</v>
      </c>
      <c r="F380" s="26">
        <v>10.392412559694161</v>
      </c>
      <c r="G380" s="19">
        <v>9.0563793911833805</v>
      </c>
    </row>
    <row r="381" spans="2:7" x14ac:dyDescent="0.4">
      <c r="B381" s="28">
        <v>378</v>
      </c>
      <c r="C381" s="26">
        <v>4.9107799447155327E-2</v>
      </c>
      <c r="D381" s="42">
        <v>6.433172277065162E-2</v>
      </c>
      <c r="E381" s="19">
        <v>6.110298658587103E-2</v>
      </c>
      <c r="F381" s="26">
        <v>11.343952221780695</v>
      </c>
      <c r="G381" s="19">
        <v>12.220597317174207</v>
      </c>
    </row>
    <row r="382" spans="2:7" x14ac:dyDescent="0.4">
      <c r="B382" s="28">
        <v>379</v>
      </c>
      <c r="C382" s="26">
        <v>5.9739293491081272E-2</v>
      </c>
      <c r="D382" s="42">
        <v>3.6654043304177639E-2</v>
      </c>
      <c r="E382" s="19">
        <v>4.1940114770465338E-2</v>
      </c>
      <c r="F382" s="26">
        <v>9.6393336795258904</v>
      </c>
      <c r="G382" s="19">
        <v>8.3880229540930671</v>
      </c>
    </row>
    <row r="383" spans="2:7" x14ac:dyDescent="0.4">
      <c r="B383" s="28">
        <v>380</v>
      </c>
      <c r="C383" s="26">
        <v>6.2903283495203646E-2</v>
      </c>
      <c r="D383" s="42">
        <v>4.0225714634201756E-2</v>
      </c>
      <c r="E383" s="19">
        <v>3.3110143968030956E-2</v>
      </c>
      <c r="F383" s="26">
        <v>10.31289981294054</v>
      </c>
      <c r="G383" s="19">
        <v>6.6220287936061908</v>
      </c>
    </row>
    <row r="384" spans="2:7" x14ac:dyDescent="0.4">
      <c r="B384" s="28">
        <v>381</v>
      </c>
      <c r="C384" s="26">
        <v>4.5276189813878355E-2</v>
      </c>
      <c r="D384" s="42">
        <v>5.931818163748534E-2</v>
      </c>
      <c r="E384" s="19">
        <v>5.6268869635957092E-2</v>
      </c>
      <c r="F384" s="26">
        <v>10.45943714513637</v>
      </c>
      <c r="G384" s="19">
        <v>11.253773927191418</v>
      </c>
    </row>
    <row r="385" spans="2:7" x14ac:dyDescent="0.4">
      <c r="B385" s="28">
        <v>382</v>
      </c>
      <c r="C385" s="26">
        <v>4.0656665795133135E-2</v>
      </c>
      <c r="D385" s="42">
        <v>5.6817613397573158E-2</v>
      </c>
      <c r="E385" s="19">
        <v>5.0944413281714319E-2</v>
      </c>
      <c r="F385" s="26">
        <v>9.7474279192706277</v>
      </c>
      <c r="G385" s="19">
        <v>10.188882656342864</v>
      </c>
    </row>
    <row r="386" spans="2:7" x14ac:dyDescent="0.4">
      <c r="B386" s="28">
        <v>383</v>
      </c>
      <c r="C386" s="26">
        <v>4.1647708134413375E-2</v>
      </c>
      <c r="D386" s="42">
        <v>6.1509593969327113E-2</v>
      </c>
      <c r="E386" s="19">
        <v>5.7338679942995657E-2</v>
      </c>
      <c r="F386" s="26">
        <v>10.315730210374049</v>
      </c>
      <c r="G386" s="19">
        <v>11.467735988599131</v>
      </c>
    </row>
    <row r="387" spans="2:7" x14ac:dyDescent="0.4">
      <c r="B387" s="28">
        <v>384</v>
      </c>
      <c r="C387" s="26">
        <v>4.2417991496619609E-2</v>
      </c>
      <c r="D387" s="42">
        <v>4.9245756197785984E-2</v>
      </c>
      <c r="E387" s="19">
        <v>4.5982624157271244E-2</v>
      </c>
      <c r="F387" s="26">
        <v>9.1663747694405586</v>
      </c>
      <c r="G387" s="19">
        <v>9.1965248314542496</v>
      </c>
    </row>
    <row r="388" spans="2:7" x14ac:dyDescent="0.4">
      <c r="B388" s="28">
        <v>385</v>
      </c>
      <c r="C388" s="26">
        <v>5.8874329997325836E-2</v>
      </c>
      <c r="D388" s="42">
        <v>3.9224123458510077E-2</v>
      </c>
      <c r="E388" s="19">
        <v>3.715684826800849E-2</v>
      </c>
      <c r="F388" s="26">
        <v>9.8098453455835912</v>
      </c>
      <c r="G388" s="19">
        <v>7.4313696536016982</v>
      </c>
    </row>
    <row r="389" spans="2:7" x14ac:dyDescent="0.4">
      <c r="B389" s="28">
        <v>386</v>
      </c>
      <c r="C389" s="26">
        <v>4.6023563740014165E-2</v>
      </c>
      <c r="D389" s="42">
        <v>5.0348779945978868E-2</v>
      </c>
      <c r="E389" s="19">
        <v>5.0836292039948411E-2</v>
      </c>
      <c r="F389" s="26">
        <v>9.6372343685993034</v>
      </c>
      <c r="G389" s="19">
        <v>10.167258407989682</v>
      </c>
    </row>
    <row r="390" spans="2:7" x14ac:dyDescent="0.4">
      <c r="B390" s="28">
        <v>387</v>
      </c>
      <c r="C390" s="26">
        <v>5.6268955409780233E-2</v>
      </c>
      <c r="D390" s="42">
        <v>4.8641219913755758E-2</v>
      </c>
      <c r="E390" s="19">
        <v>5.2717660848376681E-2</v>
      </c>
      <c r="F390" s="26">
        <v>10.491017532353599</v>
      </c>
      <c r="G390" s="19">
        <v>10.543532169675336</v>
      </c>
    </row>
    <row r="391" spans="2:7" x14ac:dyDescent="0.4">
      <c r="B391" s="28">
        <v>388</v>
      </c>
      <c r="C391" s="26">
        <v>4.8084711688452277E-2</v>
      </c>
      <c r="D391" s="42">
        <v>4.9417367490221388E-2</v>
      </c>
      <c r="E391" s="19">
        <v>4.4096413646181713E-2</v>
      </c>
      <c r="F391" s="26">
        <v>9.7502079178673675</v>
      </c>
      <c r="G391" s="19">
        <v>8.8192827292363418</v>
      </c>
    </row>
    <row r="392" spans="2:7" x14ac:dyDescent="0.4">
      <c r="B392" s="28">
        <v>389</v>
      </c>
      <c r="C392" s="26">
        <v>3.9194376626024575E-2</v>
      </c>
      <c r="D392" s="42">
        <v>5.788807401486111E-2</v>
      </c>
      <c r="E392" s="19">
        <v>4.1456234871412471E-2</v>
      </c>
      <c r="F392" s="26">
        <v>9.7082450640885689</v>
      </c>
      <c r="G392" s="19">
        <v>8.2912469742824939</v>
      </c>
    </row>
    <row r="393" spans="2:7" x14ac:dyDescent="0.4">
      <c r="B393" s="28">
        <v>390</v>
      </c>
      <c r="C393" s="26">
        <v>5.3690373563656059E-2</v>
      </c>
      <c r="D393" s="42">
        <v>5.5117293797124489E-2</v>
      </c>
      <c r="E393" s="19">
        <v>3.3476688122903546E-2</v>
      </c>
      <c r="F393" s="26">
        <v>10.880766736078055</v>
      </c>
      <c r="G393" s="19">
        <v>6.6953376245807092</v>
      </c>
    </row>
    <row r="394" spans="2:7" x14ac:dyDescent="0.4">
      <c r="B394" s="28">
        <v>391</v>
      </c>
      <c r="C394" s="26">
        <v>5.1693295318815148E-2</v>
      </c>
      <c r="D394" s="42">
        <v>5.0638843268411567E-2</v>
      </c>
      <c r="E394" s="19">
        <v>5.177620440506981E-2</v>
      </c>
      <c r="F394" s="26">
        <v>10.233213858722671</v>
      </c>
      <c r="G394" s="19">
        <v>10.355240881013962</v>
      </c>
    </row>
    <row r="395" spans="2:7" x14ac:dyDescent="0.4">
      <c r="B395" s="28">
        <v>392</v>
      </c>
      <c r="C395" s="26">
        <v>4.3072846207819003E-2</v>
      </c>
      <c r="D395" s="42">
        <v>5.3985536248882894E-2</v>
      </c>
      <c r="E395" s="19">
        <v>3.6447336035214835E-2</v>
      </c>
      <c r="F395" s="26">
        <v>9.7058382456701899</v>
      </c>
      <c r="G395" s="19">
        <v>7.2894672070429669</v>
      </c>
    </row>
    <row r="396" spans="2:7" x14ac:dyDescent="0.4">
      <c r="B396" s="28">
        <v>393</v>
      </c>
      <c r="C396" s="26">
        <v>5.5636939021996137E-2</v>
      </c>
      <c r="D396" s="42">
        <v>3.3155676925324257E-2</v>
      </c>
      <c r="E396" s="19">
        <v>7.5673648769938887E-2</v>
      </c>
      <c r="F396" s="26">
        <v>8.8792615947320392</v>
      </c>
      <c r="G396" s="19">
        <v>15.134729753987777</v>
      </c>
    </row>
    <row r="397" spans="2:7" x14ac:dyDescent="0.4">
      <c r="B397" s="28">
        <v>394</v>
      </c>
      <c r="C397" s="26">
        <v>4.6483467274182837E-2</v>
      </c>
      <c r="D397" s="42">
        <v>5.1698522422924838E-2</v>
      </c>
      <c r="E397" s="19">
        <v>6.0910001701573464E-2</v>
      </c>
      <c r="F397" s="26">
        <v>9.8181989697107674</v>
      </c>
      <c r="G397" s="19">
        <v>12.182000340314692</v>
      </c>
    </row>
    <row r="398" spans="2:7" x14ac:dyDescent="0.4">
      <c r="B398" s="28">
        <v>395</v>
      </c>
      <c r="C398" s="26">
        <v>4.1210475379364883E-2</v>
      </c>
      <c r="D398" s="42">
        <v>6.555820655205466E-2</v>
      </c>
      <c r="E398" s="19">
        <v>4.5234666346679046E-2</v>
      </c>
      <c r="F398" s="26">
        <v>10.676868193141953</v>
      </c>
      <c r="G398" s="19">
        <v>9.0469332693358098</v>
      </c>
    </row>
    <row r="399" spans="2:7" x14ac:dyDescent="0.4">
      <c r="B399" s="28">
        <v>396</v>
      </c>
      <c r="C399" s="26">
        <v>5.9514150594348635E-2</v>
      </c>
      <c r="D399" s="42">
        <v>4.8159045477357894E-2</v>
      </c>
      <c r="E399" s="19">
        <v>5.8450461836421108E-2</v>
      </c>
      <c r="F399" s="26">
        <v>10.767319607170652</v>
      </c>
      <c r="G399" s="19">
        <v>11.690092367284223</v>
      </c>
    </row>
    <row r="400" spans="2:7" x14ac:dyDescent="0.4">
      <c r="B400" s="28">
        <v>397</v>
      </c>
      <c r="C400" s="26">
        <v>5.9355467245059357E-2</v>
      </c>
      <c r="D400" s="42">
        <v>4.3042521771451556E-2</v>
      </c>
      <c r="E400" s="19">
        <v>4.3942529621492039E-2</v>
      </c>
      <c r="F400" s="26">
        <v>10.239798901651092</v>
      </c>
      <c r="G400" s="19">
        <v>8.7885059242984074</v>
      </c>
    </row>
    <row r="401" spans="2:7" x14ac:dyDescent="0.4">
      <c r="B401" s="28">
        <v>398</v>
      </c>
      <c r="C401" s="26">
        <v>4.8399437996251404E-2</v>
      </c>
      <c r="D401" s="42">
        <v>5.1850579702280158E-2</v>
      </c>
      <c r="E401" s="19">
        <v>7.2797676723716342E-2</v>
      </c>
      <c r="F401" s="26">
        <v>10.025001769853155</v>
      </c>
      <c r="G401" s="19">
        <v>14.559535344743269</v>
      </c>
    </row>
    <row r="402" spans="2:7" x14ac:dyDescent="0.4">
      <c r="B402" s="28">
        <v>399</v>
      </c>
      <c r="C402" s="26">
        <v>2.9488636040950367E-2</v>
      </c>
      <c r="D402" s="42">
        <v>6.1263334042222402E-2</v>
      </c>
      <c r="E402" s="19">
        <v>6.4672376510741286E-2</v>
      </c>
      <c r="F402" s="26">
        <v>9.0751970083172768</v>
      </c>
      <c r="G402" s="19">
        <v>12.934475302148257</v>
      </c>
    </row>
    <row r="403" spans="2:7" x14ac:dyDescent="0.4">
      <c r="B403" s="28">
        <v>400</v>
      </c>
      <c r="C403" s="26">
        <v>5.5553736442653483E-2</v>
      </c>
      <c r="D403" s="42">
        <v>4.2869739344878838E-2</v>
      </c>
      <c r="E403" s="19">
        <v>5.3134328691830005E-2</v>
      </c>
      <c r="F403" s="26">
        <v>9.8423475787532322</v>
      </c>
      <c r="G403" s="19">
        <v>10.626865738366002</v>
      </c>
    </row>
    <row r="404" spans="2:7" x14ac:dyDescent="0.4">
      <c r="B404" s="28">
        <v>401</v>
      </c>
      <c r="C404" s="26">
        <v>6.4462828327540758E-2</v>
      </c>
      <c r="D404" s="42">
        <v>3.7330359414106694E-2</v>
      </c>
      <c r="E404" s="19">
        <v>4.2939150828088343E-2</v>
      </c>
      <c r="F404" s="26">
        <v>10.179318774164745</v>
      </c>
      <c r="G404" s="19">
        <v>8.5878301656176692</v>
      </c>
    </row>
    <row r="405" spans="2:7" x14ac:dyDescent="0.4">
      <c r="B405" s="28">
        <v>402</v>
      </c>
      <c r="C405" s="26">
        <v>4.9717829722715441E-2</v>
      </c>
      <c r="D405" s="42">
        <v>3.9046746822284394E-2</v>
      </c>
      <c r="E405" s="19">
        <v>6.5032933456407566E-2</v>
      </c>
      <c r="F405" s="26">
        <v>8.8764576544999834</v>
      </c>
      <c r="G405" s="19">
        <v>13.006586691281512</v>
      </c>
    </row>
    <row r="406" spans="2:7" x14ac:dyDescent="0.4">
      <c r="B406" s="28">
        <v>403</v>
      </c>
      <c r="C406" s="26">
        <v>4.8600150296051636E-2</v>
      </c>
      <c r="D406" s="42">
        <v>4.3839157833652734E-2</v>
      </c>
      <c r="E406" s="19">
        <v>5.0119672947486676E-2</v>
      </c>
      <c r="F406" s="26">
        <v>9.2439308129704365</v>
      </c>
      <c r="G406" s="19">
        <v>10.023934589497335</v>
      </c>
    </row>
    <row r="407" spans="2:7" x14ac:dyDescent="0.4">
      <c r="B407" s="28">
        <v>404</v>
      </c>
      <c r="C407" s="26">
        <v>5.610745439096837E-2</v>
      </c>
      <c r="D407" s="42">
        <v>5.1976366413868311E-2</v>
      </c>
      <c r="E407" s="19">
        <v>4.479793605922424E-2</v>
      </c>
      <c r="F407" s="26">
        <v>10.808382080483668</v>
      </c>
      <c r="G407" s="19">
        <v>8.9595872118448483</v>
      </c>
    </row>
    <row r="408" spans="2:7" x14ac:dyDescent="0.4">
      <c r="B408" s="28">
        <v>405</v>
      </c>
      <c r="C408" s="26">
        <v>3.4183241469387685E-2</v>
      </c>
      <c r="D408" s="42">
        <v>6.0681758813025996E-2</v>
      </c>
      <c r="E408" s="19">
        <v>2.8962002032934826E-2</v>
      </c>
      <c r="F408" s="26">
        <v>9.4865000282413678</v>
      </c>
      <c r="G408" s="19">
        <v>5.7924004065869648</v>
      </c>
    </row>
    <row r="409" spans="2:7" x14ac:dyDescent="0.4">
      <c r="B409" s="28">
        <v>406</v>
      </c>
      <c r="C409" s="26">
        <v>4.5117204192323325E-2</v>
      </c>
      <c r="D409" s="42">
        <v>6.0060053192425612E-2</v>
      </c>
      <c r="E409" s="19">
        <v>5.7512734996526017E-2</v>
      </c>
      <c r="F409" s="26">
        <v>10.517725738474894</v>
      </c>
      <c r="G409" s="19">
        <v>11.502546999305203</v>
      </c>
    </row>
    <row r="410" spans="2:7" x14ac:dyDescent="0.4">
      <c r="B410" s="28">
        <v>407</v>
      </c>
      <c r="C410" s="26">
        <v>6.5529461534468175E-2</v>
      </c>
      <c r="D410" s="42">
        <v>3.8273301160237437E-2</v>
      </c>
      <c r="E410" s="19">
        <v>4.352440424964004E-2</v>
      </c>
      <c r="F410" s="26">
        <v>10.380276269470562</v>
      </c>
      <c r="G410" s="19">
        <v>8.7048808499280081</v>
      </c>
    </row>
    <row r="411" spans="2:7" x14ac:dyDescent="0.4">
      <c r="B411" s="28">
        <v>408</v>
      </c>
      <c r="C411" s="26">
        <v>6.6845771465959825E-2</v>
      </c>
      <c r="D411" s="42">
        <v>3.8063086590193015E-2</v>
      </c>
      <c r="E411" s="19">
        <v>3.8877627164649965E-2</v>
      </c>
      <c r="F411" s="26">
        <v>10.490885805615283</v>
      </c>
      <c r="G411" s="19">
        <v>7.7755254329299932</v>
      </c>
    </row>
    <row r="412" spans="2:7" x14ac:dyDescent="0.4">
      <c r="B412" s="28">
        <v>409</v>
      </c>
      <c r="C412" s="26">
        <v>5.4319647370108096E-2</v>
      </c>
      <c r="D412" s="42">
        <v>4.4427772887442346E-2</v>
      </c>
      <c r="E412" s="19">
        <v>3.4941019396282663E-2</v>
      </c>
      <c r="F412" s="26">
        <v>9.8747420257550438</v>
      </c>
      <c r="G412" s="19">
        <v>6.9882038792565329</v>
      </c>
    </row>
    <row r="413" spans="2:7" x14ac:dyDescent="0.4">
      <c r="B413" s="28">
        <v>410</v>
      </c>
      <c r="C413" s="26">
        <v>5.6525202847172572E-2</v>
      </c>
      <c r="D413" s="42">
        <v>3.6971492389285002E-2</v>
      </c>
      <c r="E413" s="19">
        <v>3.4509850578509631E-2</v>
      </c>
      <c r="F413" s="26">
        <v>9.3496695236457565</v>
      </c>
      <c r="G413" s="19">
        <v>6.9019701157019258</v>
      </c>
    </row>
    <row r="414" spans="2:7" x14ac:dyDescent="0.4">
      <c r="B414" s="28">
        <v>411</v>
      </c>
      <c r="C414" s="26">
        <v>6.2175300309684781E-2</v>
      </c>
      <c r="D414" s="42">
        <v>4.1739753256973933E-2</v>
      </c>
      <c r="E414" s="19">
        <v>5.5325751430662498E-2</v>
      </c>
      <c r="F414" s="26">
        <v>10.391505356665871</v>
      </c>
      <c r="G414" s="19">
        <v>11.0651502861325</v>
      </c>
    </row>
    <row r="415" spans="2:7" x14ac:dyDescent="0.4">
      <c r="B415" s="28">
        <v>412</v>
      </c>
      <c r="C415" s="26">
        <v>5.4266621847107878E-2</v>
      </c>
      <c r="D415" s="42">
        <v>4.0072169124638853E-2</v>
      </c>
      <c r="E415" s="19">
        <v>6.3922863052726653E-2</v>
      </c>
      <c r="F415" s="26">
        <v>9.4338790971746729</v>
      </c>
      <c r="G415" s="19">
        <v>12.784572610545331</v>
      </c>
    </row>
    <row r="416" spans="2:7" x14ac:dyDescent="0.4">
      <c r="B416" s="28">
        <v>413</v>
      </c>
      <c r="C416" s="26">
        <v>6.0370020289895965E-2</v>
      </c>
      <c r="D416" s="42">
        <v>4.4590838868810781E-2</v>
      </c>
      <c r="E416" s="19">
        <v>5.1794847823301994E-2</v>
      </c>
      <c r="F416" s="26">
        <v>10.496085915870676</v>
      </c>
      <c r="G416" s="19">
        <v>10.358969564660399</v>
      </c>
    </row>
    <row r="417" spans="2:7" x14ac:dyDescent="0.4">
      <c r="B417" s="28">
        <v>414</v>
      </c>
      <c r="C417" s="26">
        <v>5.1869419181290836E-2</v>
      </c>
      <c r="D417" s="42">
        <v>4.9675903909117358E-2</v>
      </c>
      <c r="E417" s="19">
        <v>4.018539970605077E-2</v>
      </c>
      <c r="F417" s="26">
        <v>10.154532309040821</v>
      </c>
      <c r="G417" s="19">
        <v>8.0370799412101537</v>
      </c>
    </row>
    <row r="418" spans="2:7" x14ac:dyDescent="0.4">
      <c r="B418" s="28">
        <v>415</v>
      </c>
      <c r="C418" s="26">
        <v>4.4693679994917968E-2</v>
      </c>
      <c r="D418" s="42">
        <v>5.5983436301369489E-2</v>
      </c>
      <c r="E418" s="19">
        <v>2.8088902303631612E-2</v>
      </c>
      <c r="F418" s="26">
        <v>10.067711629628747</v>
      </c>
      <c r="G418" s="19">
        <v>5.6177804607263226</v>
      </c>
    </row>
    <row r="419" spans="2:7" x14ac:dyDescent="0.4">
      <c r="B419" s="28">
        <v>416</v>
      </c>
      <c r="C419" s="26">
        <v>3.1792234129207078E-2</v>
      </c>
      <c r="D419" s="42">
        <v>6.9530999303708707E-2</v>
      </c>
      <c r="E419" s="19">
        <v>4.9756563823935819E-2</v>
      </c>
      <c r="F419" s="26">
        <v>10.132323343291578</v>
      </c>
      <c r="G419" s="19">
        <v>9.9513127647871631</v>
      </c>
    </row>
    <row r="420" spans="2:7" x14ac:dyDescent="0.4">
      <c r="B420" s="28">
        <v>417</v>
      </c>
      <c r="C420" s="26">
        <v>4.4757388662584614E-2</v>
      </c>
      <c r="D420" s="42">
        <v>5.6754310800099114E-2</v>
      </c>
      <c r="E420" s="19">
        <v>4.1200931662985066E-2</v>
      </c>
      <c r="F420" s="26">
        <v>10.151169946268372</v>
      </c>
      <c r="G420" s="19">
        <v>8.2401863325970126</v>
      </c>
    </row>
    <row r="421" spans="2:7" x14ac:dyDescent="0.4">
      <c r="B421" s="28">
        <v>418</v>
      </c>
      <c r="C421" s="26">
        <v>5.335897207762557E-2</v>
      </c>
      <c r="D421" s="42">
        <v>4.3148597051995356E-2</v>
      </c>
      <c r="E421" s="19">
        <v>4.6301019953509534E-2</v>
      </c>
      <c r="F421" s="26">
        <v>9.6507569129620911</v>
      </c>
      <c r="G421" s="19">
        <v>9.2602039907019069</v>
      </c>
    </row>
    <row r="422" spans="2:7" x14ac:dyDescent="0.4">
      <c r="B422" s="28">
        <v>419</v>
      </c>
      <c r="C422" s="26">
        <v>4.7265653148606236E-2</v>
      </c>
      <c r="D422" s="42">
        <v>5.6742480145467913E-2</v>
      </c>
      <c r="E422" s="19">
        <v>3.9957054345813314E-2</v>
      </c>
      <c r="F422" s="26">
        <v>10.400813329407416</v>
      </c>
      <c r="G422" s="19">
        <v>7.9914108691626629</v>
      </c>
    </row>
    <row r="423" spans="2:7" x14ac:dyDescent="0.4">
      <c r="B423" s="28">
        <v>420</v>
      </c>
      <c r="C423" s="26">
        <v>2.6227026368827448E-2</v>
      </c>
      <c r="D423" s="42">
        <v>5.7263686615297391E-2</v>
      </c>
      <c r="E423" s="19">
        <v>3.8998552844698234E-2</v>
      </c>
      <c r="F423" s="26">
        <v>8.3490712984124844</v>
      </c>
      <c r="G423" s="19">
        <v>7.7997105689396466</v>
      </c>
    </row>
    <row r="424" spans="2:7" x14ac:dyDescent="0.4">
      <c r="B424" s="28">
        <v>421</v>
      </c>
      <c r="C424" s="26">
        <v>5.0825460247601345E-2</v>
      </c>
      <c r="D424" s="42">
        <v>4.1081350274201733E-2</v>
      </c>
      <c r="E424" s="19">
        <v>5.2463617621067542E-2</v>
      </c>
      <c r="F424" s="26">
        <v>9.1906810521803077</v>
      </c>
      <c r="G424" s="19">
        <v>10.492723524213508</v>
      </c>
    </row>
    <row r="425" spans="2:7" x14ac:dyDescent="0.4">
      <c r="B425" s="28">
        <v>422</v>
      </c>
      <c r="C425" s="26">
        <v>5.2254708121092487E-2</v>
      </c>
      <c r="D425" s="42">
        <v>5.4681685499516672E-2</v>
      </c>
      <c r="E425" s="19">
        <v>4.9783414521087935E-2</v>
      </c>
      <c r="F425" s="26">
        <v>10.693639362060916</v>
      </c>
      <c r="G425" s="19">
        <v>9.9566829042175868</v>
      </c>
    </row>
    <row r="426" spans="2:7" x14ac:dyDescent="0.4">
      <c r="B426" s="28">
        <v>423</v>
      </c>
      <c r="C426" s="26">
        <v>4.6355620438328041E-2</v>
      </c>
      <c r="D426" s="42">
        <v>5.1778326291816168E-2</v>
      </c>
      <c r="E426" s="19">
        <v>6.9661741743511293E-2</v>
      </c>
      <c r="F426" s="26">
        <v>9.8133946730144217</v>
      </c>
      <c r="G426" s="19">
        <v>13.932348348702259</v>
      </c>
    </row>
    <row r="427" spans="2:7" x14ac:dyDescent="0.4">
      <c r="B427" s="28">
        <v>424</v>
      </c>
      <c r="C427" s="26">
        <v>5.6697685837560359E-2</v>
      </c>
      <c r="D427" s="42">
        <v>4.1386389046461552E-2</v>
      </c>
      <c r="E427" s="19">
        <v>5.2031393765400585E-2</v>
      </c>
      <c r="F427" s="26">
        <v>9.8084074884021923</v>
      </c>
      <c r="G427" s="19">
        <v>10.406278753080118</v>
      </c>
    </row>
    <row r="428" spans="2:7" x14ac:dyDescent="0.4">
      <c r="B428" s="28">
        <v>425</v>
      </c>
      <c r="C428" s="26">
        <v>4.9658730277270503E-2</v>
      </c>
      <c r="D428" s="42">
        <v>4.5272317817145399E-2</v>
      </c>
      <c r="E428" s="19">
        <v>3.3364428008426386E-2</v>
      </c>
      <c r="F428" s="26">
        <v>9.49310480944159</v>
      </c>
      <c r="G428" s="19">
        <v>6.6728856016852776</v>
      </c>
    </row>
    <row r="429" spans="2:7" x14ac:dyDescent="0.4">
      <c r="B429" s="28">
        <v>426</v>
      </c>
      <c r="C429" s="26">
        <v>3.9414362238887675E-2</v>
      </c>
      <c r="D429" s="42">
        <v>6.0308757722956394E-2</v>
      </c>
      <c r="E429" s="19">
        <v>4.9834105906451265E-2</v>
      </c>
      <c r="F429" s="26">
        <v>9.9723119961844056</v>
      </c>
      <c r="G429" s="19">
        <v>9.9668211812902534</v>
      </c>
    </row>
    <row r="430" spans="2:7" x14ac:dyDescent="0.4">
      <c r="B430" s="28">
        <v>427</v>
      </c>
      <c r="C430" s="26">
        <v>3.9017647923387466E-2</v>
      </c>
      <c r="D430" s="42">
        <v>5.6994290454969426E-2</v>
      </c>
      <c r="E430" s="19">
        <v>4.7781924420882388E-2</v>
      </c>
      <c r="F430" s="26">
        <v>9.6011938378356891</v>
      </c>
      <c r="G430" s="19">
        <v>9.5563848841764774</v>
      </c>
    </row>
    <row r="431" spans="2:7" x14ac:dyDescent="0.4">
      <c r="B431" s="28">
        <v>428</v>
      </c>
      <c r="C431" s="26">
        <v>3.9097407930056845E-2</v>
      </c>
      <c r="D431" s="42">
        <v>6.139652497164437E-2</v>
      </c>
      <c r="E431" s="19">
        <v>3.9506887272649012E-2</v>
      </c>
      <c r="F431" s="26">
        <v>10.049393290170121</v>
      </c>
      <c r="G431" s="19">
        <v>7.9013774545298023</v>
      </c>
    </row>
    <row r="432" spans="2:7" x14ac:dyDescent="0.4">
      <c r="B432" s="28">
        <v>429</v>
      </c>
      <c r="C432" s="26">
        <v>5.3087143414119214E-2</v>
      </c>
      <c r="D432" s="42">
        <v>4.6396038250014669E-2</v>
      </c>
      <c r="E432" s="19">
        <v>6.1002512875797651E-2</v>
      </c>
      <c r="F432" s="26">
        <v>9.9483181664133884</v>
      </c>
      <c r="G432" s="19">
        <v>12.200502575159531</v>
      </c>
    </row>
    <row r="433" spans="2:7" x14ac:dyDescent="0.4">
      <c r="B433" s="28">
        <v>430</v>
      </c>
      <c r="C433" s="26">
        <v>4.3716807440348934E-2</v>
      </c>
      <c r="D433" s="42">
        <v>5.8750519216636113E-2</v>
      </c>
      <c r="E433" s="19">
        <v>5.0055438285434309E-2</v>
      </c>
      <c r="F433" s="26">
        <v>10.246732665698506</v>
      </c>
      <c r="G433" s="19">
        <v>10.011087657086861</v>
      </c>
    </row>
    <row r="434" spans="2:7" x14ac:dyDescent="0.4">
      <c r="B434" s="28">
        <v>431</v>
      </c>
      <c r="C434" s="26">
        <v>5.0728898978534415E-2</v>
      </c>
      <c r="D434" s="42">
        <v>4.622423087772249E-2</v>
      </c>
      <c r="E434" s="19">
        <v>5.7676232580582659E-2</v>
      </c>
      <c r="F434" s="26">
        <v>9.6953129856256908</v>
      </c>
      <c r="G434" s="19">
        <v>11.535246516116532</v>
      </c>
    </row>
    <row r="435" spans="2:7" x14ac:dyDescent="0.4">
      <c r="B435" s="28">
        <v>432</v>
      </c>
      <c r="C435" s="26">
        <v>6.211669299507995E-2</v>
      </c>
      <c r="D435" s="42">
        <v>3.8456011998834964E-2</v>
      </c>
      <c r="E435" s="19">
        <v>4.53357254550922E-2</v>
      </c>
      <c r="F435" s="26">
        <v>10.057270499391491</v>
      </c>
      <c r="G435" s="19">
        <v>9.0671450910184408</v>
      </c>
    </row>
    <row r="436" spans="2:7" x14ac:dyDescent="0.4">
      <c r="B436" s="28">
        <v>433</v>
      </c>
      <c r="C436" s="26">
        <v>4.6779312527219438E-2</v>
      </c>
      <c r="D436" s="42">
        <v>5.5450325331977149E-2</v>
      </c>
      <c r="E436" s="19">
        <v>4.3543238607502747E-2</v>
      </c>
      <c r="F436" s="26">
        <v>10.22296378591966</v>
      </c>
      <c r="G436" s="19">
        <v>8.7086477215005491</v>
      </c>
    </row>
    <row r="437" spans="2:7" x14ac:dyDescent="0.4">
      <c r="B437" s="28">
        <v>434</v>
      </c>
      <c r="C437" s="26">
        <v>6.2825636148566344E-2</v>
      </c>
      <c r="D437" s="42">
        <v>3.2921467813273375E-2</v>
      </c>
      <c r="E437" s="19">
        <v>4.552795918577978E-2</v>
      </c>
      <c r="F437" s="26">
        <v>9.5747103961839723</v>
      </c>
      <c r="G437" s="19">
        <v>9.1055918371559557</v>
      </c>
    </row>
    <row r="438" spans="2:7" x14ac:dyDescent="0.4">
      <c r="B438" s="28">
        <v>435</v>
      </c>
      <c r="C438" s="26">
        <v>5.3649738700705267E-2</v>
      </c>
      <c r="D438" s="42">
        <v>4.7150742558833565E-2</v>
      </c>
      <c r="E438" s="19">
        <v>6.4275089613942515E-2</v>
      </c>
      <c r="F438" s="26">
        <v>10.080048125953883</v>
      </c>
      <c r="G438" s="19">
        <v>12.855017922788504</v>
      </c>
    </row>
    <row r="439" spans="2:7" x14ac:dyDescent="0.4">
      <c r="B439" s="28">
        <v>436</v>
      </c>
      <c r="C439" s="26">
        <v>5.0094862246378179E-2</v>
      </c>
      <c r="D439" s="42">
        <v>4.208912547667662E-2</v>
      </c>
      <c r="E439" s="19">
        <v>4.4529107124248457E-2</v>
      </c>
      <c r="F439" s="26">
        <v>9.2183987723054805</v>
      </c>
      <c r="G439" s="19">
        <v>8.905821424849691</v>
      </c>
    </row>
    <row r="440" spans="2:7" x14ac:dyDescent="0.4">
      <c r="B440" s="28">
        <v>437</v>
      </c>
      <c r="C440" s="26">
        <v>5.7272343474712321E-2</v>
      </c>
      <c r="D440" s="42">
        <v>4.2343375932753738E-2</v>
      </c>
      <c r="E440" s="19">
        <v>4.8101961522971838E-2</v>
      </c>
      <c r="F440" s="26">
        <v>9.9615719407466052</v>
      </c>
      <c r="G440" s="19">
        <v>9.6203923045943682</v>
      </c>
    </row>
    <row r="441" spans="2:7" x14ac:dyDescent="0.4">
      <c r="B441" s="28">
        <v>438</v>
      </c>
      <c r="C441" s="26">
        <v>4.3748897365198873E-2</v>
      </c>
      <c r="D441" s="42">
        <v>5.0425400718575548E-2</v>
      </c>
      <c r="E441" s="19">
        <v>4.6384016121683351E-2</v>
      </c>
      <c r="F441" s="26">
        <v>9.4174298083774417</v>
      </c>
      <c r="G441" s="19">
        <v>9.2768032243366694</v>
      </c>
    </row>
    <row r="442" spans="2:7" x14ac:dyDescent="0.4">
      <c r="B442" s="28">
        <v>439</v>
      </c>
      <c r="C442" s="26">
        <v>4.8539369163936669E-2</v>
      </c>
      <c r="D442" s="42">
        <v>5.5399949117214804E-2</v>
      </c>
      <c r="E442" s="19">
        <v>5.769055772566202E-2</v>
      </c>
      <c r="F442" s="26">
        <v>10.393931828115146</v>
      </c>
      <c r="G442" s="19">
        <v>11.538111545132404</v>
      </c>
    </row>
    <row r="443" spans="2:7" x14ac:dyDescent="0.4">
      <c r="B443" s="28">
        <v>440</v>
      </c>
      <c r="C443" s="26">
        <v>3.7806614322968307E-2</v>
      </c>
      <c r="D443" s="42">
        <v>6.4801999971634758E-2</v>
      </c>
      <c r="E443" s="19">
        <v>6.1179420363858449E-2</v>
      </c>
      <c r="F443" s="26">
        <v>10.260861429460306</v>
      </c>
      <c r="G443" s="19">
        <v>12.23588407277169</v>
      </c>
    </row>
    <row r="444" spans="2:7" x14ac:dyDescent="0.4">
      <c r="B444" s="28">
        <v>441</v>
      </c>
      <c r="C444" s="26">
        <v>6.0288398922682909E-2</v>
      </c>
      <c r="D444" s="42">
        <v>4.3540663709026192E-2</v>
      </c>
      <c r="E444" s="19">
        <v>5.604262063783063E-2</v>
      </c>
      <c r="F444" s="26">
        <v>10.382906263170909</v>
      </c>
      <c r="G444" s="19">
        <v>11.208524127566125</v>
      </c>
    </row>
    <row r="445" spans="2:7" x14ac:dyDescent="0.4">
      <c r="B445" s="28">
        <v>442</v>
      </c>
      <c r="C445" s="26">
        <v>4.5580550158068243E-2</v>
      </c>
      <c r="D445" s="42">
        <v>5.2882723715947821E-2</v>
      </c>
      <c r="E445" s="19">
        <v>4.2836643714409324E-2</v>
      </c>
      <c r="F445" s="26">
        <v>9.8463273874016082</v>
      </c>
      <c r="G445" s="19">
        <v>8.5673287428818643</v>
      </c>
    </row>
    <row r="446" spans="2:7" x14ac:dyDescent="0.4">
      <c r="B446" s="28">
        <v>443</v>
      </c>
      <c r="C446" s="26">
        <v>5.9032527873848779E-2</v>
      </c>
      <c r="D446" s="42">
        <v>5.1271567060466053E-2</v>
      </c>
      <c r="E446" s="19">
        <v>6.1455885455658436E-2</v>
      </c>
      <c r="F446" s="26">
        <v>11.030409493431485</v>
      </c>
      <c r="G446" s="19">
        <v>12.291177091131686</v>
      </c>
    </row>
    <row r="447" spans="2:7" x14ac:dyDescent="0.4">
      <c r="B447" s="28">
        <v>444</v>
      </c>
      <c r="C447" s="26">
        <v>5.2817491914964571E-2</v>
      </c>
      <c r="D447" s="42">
        <v>5.3022345795817667E-2</v>
      </c>
      <c r="E447" s="19">
        <v>4.853418914710269E-2</v>
      </c>
      <c r="F447" s="26">
        <v>10.583983771078223</v>
      </c>
      <c r="G447" s="19">
        <v>9.7068378294205377</v>
      </c>
    </row>
    <row r="448" spans="2:7" x14ac:dyDescent="0.4">
      <c r="B448" s="28">
        <v>445</v>
      </c>
      <c r="C448" s="26">
        <v>4.5248785319148929E-2</v>
      </c>
      <c r="D448" s="42">
        <v>5.0952734500474731E-2</v>
      </c>
      <c r="E448" s="19">
        <v>6.0865886416714393E-2</v>
      </c>
      <c r="F448" s="26">
        <v>9.6201519819623655</v>
      </c>
      <c r="G448" s="19">
        <v>12.173177283342879</v>
      </c>
    </row>
    <row r="449" spans="2:7" x14ac:dyDescent="0.4">
      <c r="B449" s="28">
        <v>446</v>
      </c>
      <c r="C449" s="26">
        <v>4.842750260049667E-2</v>
      </c>
      <c r="D449" s="42">
        <v>5.0672571941081483E-2</v>
      </c>
      <c r="E449" s="19">
        <v>5.520558923403017E-2</v>
      </c>
      <c r="F449" s="26">
        <v>9.9100074541578138</v>
      </c>
      <c r="G449" s="19">
        <v>11.041117846806033</v>
      </c>
    </row>
    <row r="450" spans="2:7" x14ac:dyDescent="0.4">
      <c r="B450" s="28">
        <v>447</v>
      </c>
      <c r="C450" s="26">
        <v>6.9078790751494784E-2</v>
      </c>
      <c r="D450" s="42">
        <v>2.7508497735580676E-2</v>
      </c>
      <c r="E450" s="19">
        <v>6.1738692764005704E-2</v>
      </c>
      <c r="F450" s="26">
        <v>9.6587288487075451</v>
      </c>
      <c r="G450" s="19">
        <v>12.347738552801141</v>
      </c>
    </row>
    <row r="451" spans="2:7" x14ac:dyDescent="0.4">
      <c r="B451" s="28">
        <v>448</v>
      </c>
      <c r="C451" s="26">
        <v>4.7947085291662202E-2</v>
      </c>
      <c r="D451" s="42">
        <v>6.1331921700148832E-2</v>
      </c>
      <c r="E451" s="19">
        <v>5.1593183376912481E-2</v>
      </c>
      <c r="F451" s="26">
        <v>10.927900699181103</v>
      </c>
      <c r="G451" s="19">
        <v>10.318636675382496</v>
      </c>
    </row>
    <row r="452" spans="2:7" x14ac:dyDescent="0.4">
      <c r="B452" s="28">
        <v>449</v>
      </c>
      <c r="C452" s="26">
        <v>3.7127931852785845E-2</v>
      </c>
      <c r="D452" s="42">
        <v>6.5373066566363047E-2</v>
      </c>
      <c r="E452" s="19">
        <v>3.0878098218698913E-2</v>
      </c>
      <c r="F452" s="26">
        <v>10.250099841914889</v>
      </c>
      <c r="G452" s="19">
        <v>6.1756196437397826</v>
      </c>
    </row>
    <row r="453" spans="2:7" x14ac:dyDescent="0.4">
      <c r="B453" s="28">
        <v>450</v>
      </c>
      <c r="C453" s="26">
        <v>5.2184673443720082E-2</v>
      </c>
      <c r="D453" s="42">
        <v>4.3962631709349241E-2</v>
      </c>
      <c r="E453" s="19">
        <v>6.8158563585032444E-2</v>
      </c>
      <c r="F453" s="26">
        <v>9.6147305153069329</v>
      </c>
      <c r="G453" s="19">
        <v>13.631712717006488</v>
      </c>
    </row>
    <row r="454" spans="2:7" x14ac:dyDescent="0.4">
      <c r="B454" s="28">
        <v>451</v>
      </c>
      <c r="C454" s="26">
        <v>4.6400875289798457E-2</v>
      </c>
      <c r="D454" s="42">
        <v>5.6673210463383347E-2</v>
      </c>
      <c r="E454" s="19">
        <v>4.9444727750239198E-2</v>
      </c>
      <c r="F454" s="26">
        <v>10.307408575318181</v>
      </c>
      <c r="G454" s="19">
        <v>9.8889455500478398</v>
      </c>
    </row>
    <row r="455" spans="2:7" x14ac:dyDescent="0.4">
      <c r="B455" s="28">
        <v>452</v>
      </c>
      <c r="C455" s="26">
        <v>5.8709985463048023E-2</v>
      </c>
      <c r="D455" s="42">
        <v>4.2474242969732616E-2</v>
      </c>
      <c r="E455" s="19">
        <v>5.036133641769798E-2</v>
      </c>
      <c r="F455" s="26">
        <v>10.118422843278065</v>
      </c>
      <c r="G455" s="19">
        <v>10.072267283539595</v>
      </c>
    </row>
    <row r="456" spans="2:7" x14ac:dyDescent="0.4">
      <c r="B456" s="28">
        <v>453</v>
      </c>
      <c r="C456" s="26">
        <v>5.6175606522866642E-2</v>
      </c>
      <c r="D456" s="42">
        <v>4.2654483998665102E-2</v>
      </c>
      <c r="E456" s="19">
        <v>6.0318173875703998E-2</v>
      </c>
      <c r="F456" s="26">
        <v>9.8830090521531737</v>
      </c>
      <c r="G456" s="19">
        <v>12.0636347751408</v>
      </c>
    </row>
    <row r="457" spans="2:7" x14ac:dyDescent="0.4">
      <c r="B457" s="28">
        <v>454</v>
      </c>
      <c r="C457" s="26">
        <v>3.929341967895178E-2</v>
      </c>
      <c r="D457" s="42">
        <v>5.6329299265094016E-2</v>
      </c>
      <c r="E457" s="19">
        <v>4.9508946611124233E-2</v>
      </c>
      <c r="F457" s="26">
        <v>9.5622718944045797</v>
      </c>
      <c r="G457" s="19">
        <v>9.9017893222248468</v>
      </c>
    </row>
    <row r="458" spans="2:7" x14ac:dyDescent="0.4">
      <c r="B458" s="28">
        <v>455</v>
      </c>
      <c r="C458" s="26">
        <v>4.2369994796476677E-2</v>
      </c>
      <c r="D458" s="42">
        <v>5.0206234750432989E-2</v>
      </c>
      <c r="E458" s="19">
        <v>4.1708061240016157E-2</v>
      </c>
      <c r="F458" s="26">
        <v>9.2576229546909659</v>
      </c>
      <c r="G458" s="19">
        <v>8.3416122480032318</v>
      </c>
    </row>
    <row r="459" spans="2:7" x14ac:dyDescent="0.4">
      <c r="B459" s="28">
        <v>456</v>
      </c>
      <c r="C459" s="26">
        <v>4.9452092723654827E-2</v>
      </c>
      <c r="D459" s="42">
        <v>5.1101474492150613E-2</v>
      </c>
      <c r="E459" s="19">
        <v>4.9530218714891959E-2</v>
      </c>
      <c r="F459" s="26">
        <v>10.055356721580544</v>
      </c>
      <c r="G459" s="19">
        <v>9.9060437429783921</v>
      </c>
    </row>
    <row r="460" spans="2:7" x14ac:dyDescent="0.4">
      <c r="B460" s="28">
        <v>457</v>
      </c>
      <c r="C460" s="26">
        <v>4.7122125026477384E-2</v>
      </c>
      <c r="D460" s="42">
        <v>5.1577085218737717E-2</v>
      </c>
      <c r="E460" s="19">
        <v>5.4643193972229401E-2</v>
      </c>
      <c r="F460" s="26">
        <v>9.8699210245215099</v>
      </c>
      <c r="G460" s="19">
        <v>10.928638794445881</v>
      </c>
    </row>
    <row r="461" spans="2:7" x14ac:dyDescent="0.4">
      <c r="B461" s="28">
        <v>458</v>
      </c>
      <c r="C461" s="26">
        <v>3.2773316249522136E-2</v>
      </c>
      <c r="D461" s="42">
        <v>6.5264399774921045E-2</v>
      </c>
      <c r="E461" s="19">
        <v>7.3088323762922028E-2</v>
      </c>
      <c r="F461" s="26">
        <v>9.8037716024443178</v>
      </c>
      <c r="G461" s="19">
        <v>14.617664752584405</v>
      </c>
    </row>
    <row r="462" spans="2:7" x14ac:dyDescent="0.4">
      <c r="B462" s="28">
        <v>459</v>
      </c>
      <c r="C462" s="26">
        <v>5.5247000872305975E-2</v>
      </c>
      <c r="D462" s="42">
        <v>4.77695610819662E-2</v>
      </c>
      <c r="E462" s="19">
        <v>4.7041218654235994E-2</v>
      </c>
      <c r="F462" s="26">
        <v>10.301656195427217</v>
      </c>
      <c r="G462" s="19">
        <v>9.4082437308471984</v>
      </c>
    </row>
    <row r="463" spans="2:7" x14ac:dyDescent="0.4">
      <c r="B463" s="28">
        <v>460</v>
      </c>
      <c r="C463" s="26">
        <v>5.7934457049030205E-2</v>
      </c>
      <c r="D463" s="42">
        <v>4.660689001811933E-2</v>
      </c>
      <c r="E463" s="19">
        <v>3.7577467434209019E-2</v>
      </c>
      <c r="F463" s="26">
        <v>10.454134706714953</v>
      </c>
      <c r="G463" s="19">
        <v>7.5154934868418035</v>
      </c>
    </row>
    <row r="464" spans="2:7" x14ac:dyDescent="0.4">
      <c r="B464" s="28">
        <v>461</v>
      </c>
      <c r="C464" s="26">
        <v>6.355328565459531E-2</v>
      </c>
      <c r="D464" s="42">
        <v>4.3907529916646169E-2</v>
      </c>
      <c r="E464" s="19">
        <v>4.2774887716076827E-2</v>
      </c>
      <c r="F464" s="26">
        <v>10.746081557124148</v>
      </c>
      <c r="G464" s="19">
        <v>8.5549775432153652</v>
      </c>
    </row>
    <row r="465" spans="2:7" x14ac:dyDescent="0.4">
      <c r="B465" s="28">
        <v>462</v>
      </c>
      <c r="C465" s="26">
        <v>4.1560437130166661E-2</v>
      </c>
      <c r="D465" s="42">
        <v>6.7682545908456279E-2</v>
      </c>
      <c r="E465" s="19">
        <v>4.5113089561424152E-2</v>
      </c>
      <c r="F465" s="26">
        <v>10.924298303862294</v>
      </c>
      <c r="G465" s="19">
        <v>9.0226179122848311</v>
      </c>
    </row>
    <row r="466" spans="2:7" x14ac:dyDescent="0.4">
      <c r="B466" s="28">
        <v>463</v>
      </c>
      <c r="C466" s="26">
        <v>3.6898413771563644E-2</v>
      </c>
      <c r="D466" s="42">
        <v>6.700041621094896E-2</v>
      </c>
      <c r="E466" s="19">
        <v>4.2867635356472554E-2</v>
      </c>
      <c r="F466" s="26">
        <v>10.389882998251259</v>
      </c>
      <c r="G466" s="19">
        <v>8.5735270712945102</v>
      </c>
    </row>
    <row r="467" spans="2:7" x14ac:dyDescent="0.4">
      <c r="B467" s="28">
        <v>464</v>
      </c>
      <c r="C467" s="26">
        <v>6.7239652166731834E-2</v>
      </c>
      <c r="D467" s="42">
        <v>3.2707874228363507E-2</v>
      </c>
      <c r="E467" s="19">
        <v>5.3251549290228427E-2</v>
      </c>
      <c r="F467" s="26">
        <v>9.9947526395095334</v>
      </c>
      <c r="G467" s="19">
        <v>10.650309858045686</v>
      </c>
    </row>
    <row r="468" spans="2:7" x14ac:dyDescent="0.4">
      <c r="B468" s="28">
        <v>465</v>
      </c>
      <c r="C468" s="26">
        <v>5.1992783032866585E-2</v>
      </c>
      <c r="D468" s="42">
        <v>3.5122894080993068E-2</v>
      </c>
      <c r="E468" s="19">
        <v>5.1430661288576603E-2</v>
      </c>
      <c r="F468" s="26">
        <v>8.7115677113859658</v>
      </c>
      <c r="G468" s="19">
        <v>10.286132257715321</v>
      </c>
    </row>
    <row r="469" spans="2:7" x14ac:dyDescent="0.4">
      <c r="B469" s="28">
        <v>466</v>
      </c>
      <c r="C469" s="26">
        <v>5.6938771559857312E-2</v>
      </c>
      <c r="D469" s="42">
        <v>4.1042910067679697E-2</v>
      </c>
      <c r="E469" s="19">
        <v>4.7725473582806308E-2</v>
      </c>
      <c r="F469" s="26">
        <v>9.7981681627537007</v>
      </c>
      <c r="G469" s="19">
        <v>9.5450947165612607</v>
      </c>
    </row>
    <row r="470" spans="2:7" x14ac:dyDescent="0.4">
      <c r="B470" s="28">
        <v>467</v>
      </c>
      <c r="C470" s="26">
        <v>5.5234168804631091E-2</v>
      </c>
      <c r="D470" s="42">
        <v>4.4758397290673137E-2</v>
      </c>
      <c r="E470" s="19">
        <v>3.0923501630725495E-2</v>
      </c>
      <c r="F470" s="26">
        <v>9.9992566095304234</v>
      </c>
      <c r="G470" s="19">
        <v>6.1847003261450988</v>
      </c>
    </row>
    <row r="471" spans="2:7" x14ac:dyDescent="0.4">
      <c r="B471" s="28">
        <v>468</v>
      </c>
      <c r="C471" s="26">
        <v>6.4048425755119348E-2</v>
      </c>
      <c r="D471" s="42">
        <v>3.4901368947096043E-2</v>
      </c>
      <c r="E471" s="19">
        <v>5.9370289025581183E-2</v>
      </c>
      <c r="F471" s="26">
        <v>9.8949794702215392</v>
      </c>
      <c r="G471" s="19">
        <v>11.874057805116237</v>
      </c>
    </row>
    <row r="472" spans="2:7" x14ac:dyDescent="0.4">
      <c r="B472" s="28">
        <v>469</v>
      </c>
      <c r="C472" s="26">
        <v>4.2240753019598308E-2</v>
      </c>
      <c r="D472" s="42">
        <v>6.1896556331103005E-2</v>
      </c>
      <c r="E472" s="19">
        <v>5.2421221363054465E-2</v>
      </c>
      <c r="F472" s="26">
        <v>10.413730935070131</v>
      </c>
      <c r="G472" s="19">
        <v>10.484244272610892</v>
      </c>
    </row>
    <row r="473" spans="2:7" x14ac:dyDescent="0.4">
      <c r="B473" s="28">
        <v>470</v>
      </c>
      <c r="C473" s="26">
        <v>5.2735246025907991E-2</v>
      </c>
      <c r="D473" s="42">
        <v>5.6530922247289367E-2</v>
      </c>
      <c r="E473" s="19">
        <v>5.9055257843340189E-2</v>
      </c>
      <c r="F473" s="26">
        <v>10.926616827319735</v>
      </c>
      <c r="G473" s="19">
        <v>11.811051568668038</v>
      </c>
    </row>
    <row r="474" spans="2:7" x14ac:dyDescent="0.4">
      <c r="B474" s="28">
        <v>471</v>
      </c>
      <c r="C474" s="26">
        <v>4.3175380763341875E-2</v>
      </c>
      <c r="D474" s="42">
        <v>5.3426737562862987E-2</v>
      </c>
      <c r="E474" s="19">
        <v>4.3151348503202173E-2</v>
      </c>
      <c r="F474" s="26">
        <v>9.6602118326204867</v>
      </c>
      <c r="G474" s="19">
        <v>8.6302697006404347</v>
      </c>
    </row>
    <row r="475" spans="2:7" x14ac:dyDescent="0.4">
      <c r="B475" s="28">
        <v>472</v>
      </c>
      <c r="C475" s="26">
        <v>2.8342802116367583E-2</v>
      </c>
      <c r="D475" s="42">
        <v>6.4598362941668097E-2</v>
      </c>
      <c r="E475" s="19">
        <v>5.9515334005255632E-2</v>
      </c>
      <c r="F475" s="26">
        <v>9.2941165058035686</v>
      </c>
      <c r="G475" s="19">
        <v>11.903066801051127</v>
      </c>
    </row>
    <row r="476" spans="2:7" x14ac:dyDescent="0.4">
      <c r="B476" s="28">
        <v>473</v>
      </c>
      <c r="C476" s="26">
        <v>3.0436080990785725E-2</v>
      </c>
      <c r="D476" s="42">
        <v>6.7550184195462062E-2</v>
      </c>
      <c r="E476" s="19">
        <v>4.5657492498693213E-2</v>
      </c>
      <c r="F476" s="26">
        <v>9.7986265186247792</v>
      </c>
      <c r="G476" s="19">
        <v>9.1314984997386421</v>
      </c>
    </row>
    <row r="477" spans="2:7" x14ac:dyDescent="0.4">
      <c r="B477" s="28">
        <v>474</v>
      </c>
      <c r="C477" s="26">
        <v>5.5191086409904944E-2</v>
      </c>
      <c r="D477" s="42">
        <v>4.6713012932246771E-2</v>
      </c>
      <c r="E477" s="19">
        <v>4.7605800520345729E-2</v>
      </c>
      <c r="F477" s="26">
        <v>10.190409934215172</v>
      </c>
      <c r="G477" s="19">
        <v>9.5211601040691463</v>
      </c>
    </row>
    <row r="478" spans="2:7" x14ac:dyDescent="0.4">
      <c r="B478" s="28">
        <v>475</v>
      </c>
      <c r="C478" s="26">
        <v>3.8185186801160675E-2</v>
      </c>
      <c r="D478" s="42">
        <v>5.7578784000408806E-2</v>
      </c>
      <c r="E478" s="19">
        <v>4.1253991456995751E-2</v>
      </c>
      <c r="F478" s="26">
        <v>9.5763970801569478</v>
      </c>
      <c r="G478" s="19">
        <v>8.2507982913991498</v>
      </c>
    </row>
    <row r="479" spans="2:7" x14ac:dyDescent="0.4">
      <c r="B479" s="28">
        <v>476</v>
      </c>
      <c r="C479" s="26">
        <v>4.5352035650929268E-2</v>
      </c>
      <c r="D479" s="42">
        <v>5.627104168984446E-2</v>
      </c>
      <c r="E479" s="19">
        <v>7.8201438938593618E-2</v>
      </c>
      <c r="F479" s="26">
        <v>10.162307734077373</v>
      </c>
      <c r="G479" s="19">
        <v>15.640287787718723</v>
      </c>
    </row>
    <row r="480" spans="2:7" x14ac:dyDescent="0.4">
      <c r="B480" s="28">
        <v>477</v>
      </c>
      <c r="C480" s="26">
        <v>6.2633158351018681E-2</v>
      </c>
      <c r="D480" s="42">
        <v>3.8033586064698116E-2</v>
      </c>
      <c r="E480" s="19">
        <v>5.0667503448245332E-2</v>
      </c>
      <c r="F480" s="26">
        <v>10.06667444157168</v>
      </c>
      <c r="G480" s="19">
        <v>10.133500689649066</v>
      </c>
    </row>
    <row r="481" spans="2:7" x14ac:dyDescent="0.4">
      <c r="B481" s="28">
        <v>478</v>
      </c>
      <c r="C481" s="26">
        <v>6.3495246033922814E-2</v>
      </c>
      <c r="D481" s="42">
        <v>3.6809672874833346E-2</v>
      </c>
      <c r="E481" s="19">
        <v>5.557981589039513E-2</v>
      </c>
      <c r="F481" s="26">
        <v>10.030491890875616</v>
      </c>
      <c r="G481" s="19">
        <v>11.115963178079026</v>
      </c>
    </row>
    <row r="482" spans="2:7" x14ac:dyDescent="0.4">
      <c r="B482" s="28">
        <v>479</v>
      </c>
      <c r="C482" s="26">
        <v>3.9984988641629693E-2</v>
      </c>
      <c r="D482" s="42">
        <v>5.9793423231140098E-2</v>
      </c>
      <c r="E482" s="19">
        <v>4.7910821919082788E-2</v>
      </c>
      <c r="F482" s="26">
        <v>9.9778411872769794</v>
      </c>
      <c r="G482" s="19">
        <v>9.5821643838165578</v>
      </c>
    </row>
    <row r="483" spans="2:7" x14ac:dyDescent="0.4">
      <c r="B483" s="28">
        <v>480</v>
      </c>
      <c r="C483" s="26">
        <v>3.8137259173321128E-2</v>
      </c>
      <c r="D483" s="42">
        <v>6.4993868241927183E-2</v>
      </c>
      <c r="E483" s="19">
        <v>5.3039917887705894E-2</v>
      </c>
      <c r="F483" s="26">
        <v>10.313112741524831</v>
      </c>
      <c r="G483" s="19">
        <v>10.607983577541178</v>
      </c>
    </row>
    <row r="484" spans="2:7" x14ac:dyDescent="0.4">
      <c r="B484" s="28">
        <v>481</v>
      </c>
      <c r="C484" s="26">
        <v>5.7198163839101507E-2</v>
      </c>
      <c r="D484" s="42">
        <v>4.8053556640240497E-2</v>
      </c>
      <c r="E484" s="19">
        <v>3.9323724587570302E-2</v>
      </c>
      <c r="F484" s="26">
        <v>10.5251720479342</v>
      </c>
      <c r="G484" s="19">
        <v>7.8647449175140602</v>
      </c>
    </row>
    <row r="485" spans="2:7" x14ac:dyDescent="0.4">
      <c r="B485" s="28">
        <v>482</v>
      </c>
      <c r="C485" s="26">
        <v>5.4693341862843484E-2</v>
      </c>
      <c r="D485" s="42">
        <v>4.3441128913374399E-2</v>
      </c>
      <c r="E485" s="19">
        <v>6.2303223399809746E-2</v>
      </c>
      <c r="F485" s="26">
        <v>9.8134470776217881</v>
      </c>
      <c r="G485" s="19">
        <v>12.460644679961948</v>
      </c>
    </row>
    <row r="486" spans="2:7" x14ac:dyDescent="0.4">
      <c r="B486" s="28">
        <v>483</v>
      </c>
      <c r="C486" s="26">
        <v>5.7009335221505225E-2</v>
      </c>
      <c r="D486" s="42">
        <v>4.9672534838617936E-2</v>
      </c>
      <c r="E486" s="19">
        <v>5.0241408428873806E-2</v>
      </c>
      <c r="F486" s="26">
        <v>10.668187006012317</v>
      </c>
      <c r="G486" s="19">
        <v>10.048281685774761</v>
      </c>
    </row>
    <row r="487" spans="2:7" x14ac:dyDescent="0.4">
      <c r="B487" s="28">
        <v>484</v>
      </c>
      <c r="C487" s="26">
        <v>6.248988800851768E-2</v>
      </c>
      <c r="D487" s="42">
        <v>3.4031201080858178E-2</v>
      </c>
      <c r="E487" s="19">
        <v>5.5272013931352809E-2</v>
      </c>
      <c r="F487" s="26">
        <v>9.6521089089375849</v>
      </c>
      <c r="G487" s="19">
        <v>11.054402786270561</v>
      </c>
    </row>
    <row r="488" spans="2:7" x14ac:dyDescent="0.4">
      <c r="B488" s="28">
        <v>485</v>
      </c>
      <c r="C488" s="26">
        <v>6.145611904906325E-2</v>
      </c>
      <c r="D488" s="42">
        <v>3.863187564122738E-2</v>
      </c>
      <c r="E488" s="19">
        <v>4.4678807524726395E-2</v>
      </c>
      <c r="F488" s="26">
        <v>10.008799469029062</v>
      </c>
      <c r="G488" s="19">
        <v>8.9357615049452797</v>
      </c>
    </row>
    <row r="489" spans="2:7" x14ac:dyDescent="0.4">
      <c r="B489" s="28">
        <v>486</v>
      </c>
      <c r="C489" s="26">
        <v>4.0104088273171301E-2</v>
      </c>
      <c r="D489" s="42">
        <v>5.4871070682270033E-2</v>
      </c>
      <c r="E489" s="19">
        <v>5.2635133155188654E-2</v>
      </c>
      <c r="F489" s="26">
        <v>9.497515895544133</v>
      </c>
      <c r="G489" s="19">
        <v>10.527026631037732</v>
      </c>
    </row>
    <row r="490" spans="2:7" x14ac:dyDescent="0.4">
      <c r="B490" s="28">
        <v>487</v>
      </c>
      <c r="C490" s="26">
        <v>5.0323738586828252E-2</v>
      </c>
      <c r="D490" s="42">
        <v>5.2508919685507756E-2</v>
      </c>
      <c r="E490" s="19">
        <v>5.6697137734740208E-2</v>
      </c>
      <c r="F490" s="26">
        <v>10.283265827233601</v>
      </c>
      <c r="G490" s="19">
        <v>11.339427546948041</v>
      </c>
    </row>
    <row r="491" spans="2:7" x14ac:dyDescent="0.4">
      <c r="B491" s="28">
        <v>488</v>
      </c>
      <c r="C491" s="26">
        <v>6.7161736815199519E-2</v>
      </c>
      <c r="D491" s="42">
        <v>2.8174136169106398E-2</v>
      </c>
      <c r="E491" s="19">
        <v>5.0400946224872456E-2</v>
      </c>
      <c r="F491" s="26">
        <v>9.5335872984305912</v>
      </c>
      <c r="G491" s="19">
        <v>10.080189244974491</v>
      </c>
    </row>
    <row r="492" spans="2:7" x14ac:dyDescent="0.4">
      <c r="B492" s="28">
        <v>489</v>
      </c>
      <c r="C492" s="26">
        <v>3.8256226858642828E-2</v>
      </c>
      <c r="D492" s="42">
        <v>6.1721298492489904E-2</v>
      </c>
      <c r="E492" s="19">
        <v>5.2866176022355799E-2</v>
      </c>
      <c r="F492" s="26">
        <v>9.997752535113273</v>
      </c>
      <c r="G492" s="19">
        <v>10.57323520447116</v>
      </c>
    </row>
    <row r="493" spans="2:7" x14ac:dyDescent="0.4">
      <c r="B493" s="28">
        <v>490</v>
      </c>
      <c r="C493" s="26">
        <v>4.3471456786207514E-2</v>
      </c>
      <c r="D493" s="42">
        <v>5.7246487719373997E-2</v>
      </c>
      <c r="E493" s="19">
        <v>4.8470974616475024E-2</v>
      </c>
      <c r="F493" s="26">
        <v>10.071794450558151</v>
      </c>
      <c r="G493" s="19">
        <v>9.6941949232950044</v>
      </c>
    </row>
    <row r="494" spans="2:7" x14ac:dyDescent="0.4">
      <c r="B494" s="28">
        <v>491</v>
      </c>
      <c r="C494" s="26">
        <v>3.4852088899041699E-2</v>
      </c>
      <c r="D494" s="42">
        <v>6.1269622711048209E-2</v>
      </c>
      <c r="E494" s="19">
        <v>5.6576045366768406E-2</v>
      </c>
      <c r="F494" s="26">
        <v>9.612171161008991</v>
      </c>
      <c r="G494" s="19">
        <v>11.315209073353682</v>
      </c>
    </row>
    <row r="495" spans="2:7" x14ac:dyDescent="0.4">
      <c r="B495" s="28">
        <v>492</v>
      </c>
      <c r="C495" s="26">
        <v>3.9821709265710672E-2</v>
      </c>
      <c r="D495" s="42">
        <v>6.119440265063246E-2</v>
      </c>
      <c r="E495" s="19">
        <v>5.0487134857695765E-2</v>
      </c>
      <c r="F495" s="26">
        <v>10.101611191634314</v>
      </c>
      <c r="G495" s="19">
        <v>10.097426971539154</v>
      </c>
    </row>
    <row r="496" spans="2:7" x14ac:dyDescent="0.4">
      <c r="B496" s="28">
        <v>493</v>
      </c>
      <c r="C496" s="26">
        <v>5.1098106352269912E-2</v>
      </c>
      <c r="D496" s="42">
        <v>4.125397342556416E-2</v>
      </c>
      <c r="E496" s="19">
        <v>5.6375979699544124E-2</v>
      </c>
      <c r="F496" s="26">
        <v>9.2352079777834071</v>
      </c>
      <c r="G496" s="19">
        <v>11.275195939908825</v>
      </c>
    </row>
    <row r="497" spans="2:7" x14ac:dyDescent="0.4">
      <c r="B497" s="28">
        <v>494</v>
      </c>
      <c r="C497" s="26">
        <v>4.6660608458572797E-2</v>
      </c>
      <c r="D497" s="42">
        <v>5.1655192114671171E-2</v>
      </c>
      <c r="E497" s="19">
        <v>7.1247277720189239E-2</v>
      </c>
      <c r="F497" s="26">
        <v>9.8315800573243983</v>
      </c>
      <c r="G497" s="19">
        <v>14.249455544037847</v>
      </c>
    </row>
    <row r="498" spans="2:7" x14ac:dyDescent="0.4">
      <c r="B498" s="28">
        <v>495</v>
      </c>
      <c r="C498" s="26">
        <v>5.6888919335422748E-2</v>
      </c>
      <c r="D498" s="42">
        <v>3.7757635943798454E-2</v>
      </c>
      <c r="E498" s="19">
        <v>4.2400300255580156E-2</v>
      </c>
      <c r="F498" s="26">
        <v>9.4646555279221189</v>
      </c>
      <c r="G498" s="19">
        <v>8.4800600511160305</v>
      </c>
    </row>
    <row r="499" spans="2:7" x14ac:dyDescent="0.4">
      <c r="B499" s="28">
        <v>496</v>
      </c>
      <c r="C499" s="26">
        <v>4.7593896799654797E-2</v>
      </c>
      <c r="D499" s="42">
        <v>5.0495139966946191E-2</v>
      </c>
      <c r="E499" s="19">
        <v>5.0184599634866468E-2</v>
      </c>
      <c r="F499" s="26">
        <v>9.8089036766600994</v>
      </c>
      <c r="G499" s="19">
        <v>10.036919926973294</v>
      </c>
    </row>
    <row r="500" spans="2:7" x14ac:dyDescent="0.4">
      <c r="B500" s="28">
        <v>497</v>
      </c>
      <c r="C500" s="26">
        <v>4.4035431146144069E-2</v>
      </c>
      <c r="D500" s="42">
        <v>5.9145835752692257E-2</v>
      </c>
      <c r="E500" s="19">
        <v>4.1068071630700975E-2</v>
      </c>
      <c r="F500" s="26">
        <v>10.318126689883632</v>
      </c>
      <c r="G500" s="19">
        <v>8.2136143261401955</v>
      </c>
    </row>
    <row r="501" spans="2:7" x14ac:dyDescent="0.4">
      <c r="B501" s="28">
        <v>498</v>
      </c>
      <c r="C501" s="26">
        <v>4.798589982621241E-2</v>
      </c>
      <c r="D501" s="42">
        <v>4.8075517643055364E-2</v>
      </c>
      <c r="E501" s="19">
        <v>4.3402434296620378E-2</v>
      </c>
      <c r="F501" s="26">
        <v>9.6061417469267774</v>
      </c>
      <c r="G501" s="19">
        <v>8.6804868593240752</v>
      </c>
    </row>
    <row r="502" spans="2:7" x14ac:dyDescent="0.4">
      <c r="B502" s="28">
        <v>499</v>
      </c>
      <c r="C502" s="26">
        <v>6.3097769237163495E-2</v>
      </c>
      <c r="D502" s="42">
        <v>4.8324821086111809E-2</v>
      </c>
      <c r="E502" s="19">
        <v>4.3225485794659971E-2</v>
      </c>
      <c r="F502" s="26">
        <v>11.14225903232753</v>
      </c>
      <c r="G502" s="19">
        <v>8.6450971589319945</v>
      </c>
    </row>
    <row r="503" spans="2:7" x14ac:dyDescent="0.4">
      <c r="B503" s="28">
        <v>500</v>
      </c>
      <c r="C503" s="26">
        <v>4.4370580190657052E-2</v>
      </c>
      <c r="D503" s="42">
        <v>4.9910096837502277E-2</v>
      </c>
      <c r="E503" s="19">
        <v>3.6206696675359758E-2</v>
      </c>
      <c r="F503" s="26">
        <v>9.4280677028159339</v>
      </c>
      <c r="G503" s="19">
        <v>7.2413393350719515</v>
      </c>
    </row>
    <row r="504" spans="2:7" x14ac:dyDescent="0.4">
      <c r="B504" s="28">
        <v>501</v>
      </c>
      <c r="C504" s="26">
        <v>4.6807215739280143E-2</v>
      </c>
      <c r="D504" s="42">
        <v>5.1388561333025412E-2</v>
      </c>
      <c r="E504" s="19">
        <v>5.1989350176379956E-2</v>
      </c>
      <c r="F504" s="26">
        <v>9.8195777072305557</v>
      </c>
      <c r="G504" s="19">
        <v>10.397870035275991</v>
      </c>
    </row>
    <row r="505" spans="2:7" x14ac:dyDescent="0.4">
      <c r="B505" s="28">
        <v>502</v>
      </c>
      <c r="C505" s="26">
        <v>5.0067230484549578E-2</v>
      </c>
      <c r="D505" s="42">
        <v>4.724564588613011E-2</v>
      </c>
      <c r="E505" s="19">
        <v>5.4324025026508918E-2</v>
      </c>
      <c r="F505" s="26">
        <v>9.7312876370679682</v>
      </c>
      <c r="G505" s="19">
        <v>10.864805005301784</v>
      </c>
    </row>
    <row r="506" spans="2:7" x14ac:dyDescent="0.4">
      <c r="B506" s="28">
        <v>503</v>
      </c>
      <c r="C506" s="26">
        <v>6.8146079199022699E-2</v>
      </c>
      <c r="D506" s="42">
        <v>3.3388274955883979E-2</v>
      </c>
      <c r="E506" s="19">
        <v>3.8273833069493217E-2</v>
      </c>
      <c r="F506" s="26">
        <v>10.153435415490668</v>
      </c>
      <c r="G506" s="19">
        <v>7.6547666138986434</v>
      </c>
    </row>
    <row r="507" spans="2:7" x14ac:dyDescent="0.4">
      <c r="B507" s="28">
        <v>504</v>
      </c>
      <c r="C507" s="26">
        <v>4.270220347826182E-2</v>
      </c>
      <c r="D507" s="42">
        <v>5.0131481900666186E-2</v>
      </c>
      <c r="E507" s="19">
        <v>5.8188053591265713E-2</v>
      </c>
      <c r="F507" s="26">
        <v>9.2833685378928017</v>
      </c>
      <c r="G507" s="19">
        <v>11.637610718253143</v>
      </c>
    </row>
    <row r="508" spans="2:7" x14ac:dyDescent="0.4">
      <c r="B508" s="28">
        <v>505</v>
      </c>
      <c r="C508" s="26">
        <v>4.2082628901205711E-2</v>
      </c>
      <c r="D508" s="42">
        <v>6.100437199215239E-2</v>
      </c>
      <c r="E508" s="19">
        <v>4.0997743685237592E-2</v>
      </c>
      <c r="F508" s="26">
        <v>10.308700089335812</v>
      </c>
      <c r="G508" s="19">
        <v>8.1995487370475182</v>
      </c>
    </row>
    <row r="509" spans="2:7" x14ac:dyDescent="0.4">
      <c r="B509" s="28">
        <v>506</v>
      </c>
      <c r="C509" s="26">
        <v>4.6155143254674715E-2</v>
      </c>
      <c r="D509" s="42">
        <v>5.5478375193548354E-2</v>
      </c>
      <c r="E509" s="19">
        <v>4.6309128007705612E-2</v>
      </c>
      <c r="F509" s="26">
        <v>10.163351844822307</v>
      </c>
      <c r="G509" s="19">
        <v>9.2618256015411227</v>
      </c>
    </row>
    <row r="510" spans="2:7" x14ac:dyDescent="0.4">
      <c r="B510" s="28">
        <v>507</v>
      </c>
      <c r="C510" s="26">
        <v>5.3758054235031986E-2</v>
      </c>
      <c r="D510" s="42">
        <v>4.8691858407583444E-2</v>
      </c>
      <c r="E510" s="19">
        <v>5.5697417252431582E-2</v>
      </c>
      <c r="F510" s="26">
        <v>10.244991264261543</v>
      </c>
      <c r="G510" s="19">
        <v>11.139483450486317</v>
      </c>
    </row>
    <row r="511" spans="2:7" x14ac:dyDescent="0.4">
      <c r="B511" s="28">
        <v>508</v>
      </c>
      <c r="C511" s="26">
        <v>4.7509879699525762E-2</v>
      </c>
      <c r="D511" s="42">
        <v>4.9144267418760629E-2</v>
      </c>
      <c r="E511" s="19">
        <v>3.9422035445733014E-2</v>
      </c>
      <c r="F511" s="26">
        <v>9.6654147118286389</v>
      </c>
      <c r="G511" s="19">
        <v>7.8844070891466025</v>
      </c>
    </row>
    <row r="512" spans="2:7" x14ac:dyDescent="0.4">
      <c r="B512" s="28">
        <v>509</v>
      </c>
      <c r="C512" s="26">
        <v>4.5296360602233215E-2</v>
      </c>
      <c r="D512" s="42">
        <v>5.0293638961904627E-2</v>
      </c>
      <c r="E512" s="19">
        <v>6.06072441613692E-2</v>
      </c>
      <c r="F512" s="26">
        <v>9.5589999564137837</v>
      </c>
      <c r="G512" s="19">
        <v>12.12144883227384</v>
      </c>
    </row>
    <row r="513" spans="2:7" x14ac:dyDescent="0.4">
      <c r="B513" s="28">
        <v>510</v>
      </c>
      <c r="C513" s="26">
        <v>4.8023077242149381E-2</v>
      </c>
      <c r="D513" s="42">
        <v>5.3115777735956188E-2</v>
      </c>
      <c r="E513" s="19">
        <v>3.9257432943542635E-2</v>
      </c>
      <c r="F513" s="26">
        <v>10.113885497810557</v>
      </c>
      <c r="G513" s="19">
        <v>7.8514865887085268</v>
      </c>
    </row>
    <row r="514" spans="2:7" x14ac:dyDescent="0.4">
      <c r="B514" s="28">
        <v>511</v>
      </c>
      <c r="C514" s="26">
        <v>5.0335182969512199E-2</v>
      </c>
      <c r="D514" s="42">
        <v>6.0921299595752924E-2</v>
      </c>
      <c r="E514" s="19">
        <v>4.3295329181225063E-2</v>
      </c>
      <c r="F514" s="26">
        <v>11.125648256526512</v>
      </c>
      <c r="G514" s="19">
        <v>8.6590658362450128</v>
      </c>
    </row>
    <row r="515" spans="2:7" x14ac:dyDescent="0.4">
      <c r="B515" s="28">
        <v>512</v>
      </c>
      <c r="C515" s="26">
        <v>5.3786571546142421E-2</v>
      </c>
      <c r="D515" s="42">
        <v>4.4068104919701631E-2</v>
      </c>
      <c r="E515" s="19">
        <v>5.2928761828358699E-2</v>
      </c>
      <c r="F515" s="26">
        <v>9.7854676465844044</v>
      </c>
      <c r="G515" s="19">
        <v>10.585752365671739</v>
      </c>
    </row>
    <row r="516" spans="2:7" x14ac:dyDescent="0.4">
      <c r="B516" s="28">
        <v>513</v>
      </c>
      <c r="C516" s="26">
        <v>5.0175440460350107E-2</v>
      </c>
      <c r="D516" s="42">
        <v>5.0596684009733939E-2</v>
      </c>
      <c r="E516" s="19">
        <v>4.1366611459627604E-2</v>
      </c>
      <c r="F516" s="26">
        <v>10.077212447008403</v>
      </c>
      <c r="G516" s="19">
        <v>8.2733222919255205</v>
      </c>
    </row>
    <row r="517" spans="2:7" x14ac:dyDescent="0.4">
      <c r="B517" s="28">
        <v>514</v>
      </c>
      <c r="C517" s="26">
        <v>3.7092807791577517E-2</v>
      </c>
      <c r="D517" s="42">
        <v>5.6430582956132166E-2</v>
      </c>
      <c r="E517" s="19">
        <v>3.820420752767132E-2</v>
      </c>
      <c r="F517" s="26">
        <v>9.3523390747709687</v>
      </c>
      <c r="G517" s="19">
        <v>7.6408415055342642</v>
      </c>
    </row>
    <row r="518" spans="2:7" x14ac:dyDescent="0.4">
      <c r="B518" s="28">
        <v>515</v>
      </c>
      <c r="C518" s="26">
        <v>6.8342207490409645E-2</v>
      </c>
      <c r="D518" s="42">
        <v>4.6951870828012686E-2</v>
      </c>
      <c r="E518" s="19">
        <v>3.8475065010227051E-2</v>
      </c>
      <c r="F518" s="26">
        <v>11.529407831842233</v>
      </c>
      <c r="G518" s="19">
        <v>7.6950130020454104</v>
      </c>
    </row>
    <row r="519" spans="2:7" x14ac:dyDescent="0.4">
      <c r="B519" s="28">
        <v>516</v>
      </c>
      <c r="C519" s="26">
        <v>3.7439274652370749E-2</v>
      </c>
      <c r="D519" s="42">
        <v>5.6943579472244057E-2</v>
      </c>
      <c r="E519" s="19">
        <v>4.4921988707544748E-2</v>
      </c>
      <c r="F519" s="26">
        <v>9.4382854124614806</v>
      </c>
      <c r="G519" s="19">
        <v>8.9843977415089498</v>
      </c>
    </row>
    <row r="520" spans="2:7" x14ac:dyDescent="0.4">
      <c r="B520" s="28">
        <v>517</v>
      </c>
      <c r="C520" s="26">
        <v>4.668936534764901E-2</v>
      </c>
      <c r="D520" s="42">
        <v>5.4284105588146385E-2</v>
      </c>
      <c r="E520" s="19">
        <v>4.8301577049713926E-2</v>
      </c>
      <c r="F520" s="26">
        <v>10.09734709357954</v>
      </c>
      <c r="G520" s="19">
        <v>9.6603154099427844</v>
      </c>
    </row>
    <row r="521" spans="2:7" x14ac:dyDescent="0.4">
      <c r="B521" s="28">
        <v>518</v>
      </c>
      <c r="C521" s="26">
        <v>3.4229370585193347E-2</v>
      </c>
      <c r="D521" s="42">
        <v>6.7193540123104564E-2</v>
      </c>
      <c r="E521" s="19">
        <v>3.8750952370720813E-2</v>
      </c>
      <c r="F521" s="26">
        <v>10.142291070829792</v>
      </c>
      <c r="G521" s="19">
        <v>7.750190474144163</v>
      </c>
    </row>
    <row r="522" spans="2:7" x14ac:dyDescent="0.4">
      <c r="B522" s="28">
        <v>519</v>
      </c>
      <c r="C522" s="26">
        <v>5.3213745267091661E-2</v>
      </c>
      <c r="D522" s="42">
        <v>4.8175870244556475E-2</v>
      </c>
      <c r="E522" s="19">
        <v>5.2975138767061641E-2</v>
      </c>
      <c r="F522" s="26">
        <v>10.138961551164813</v>
      </c>
      <c r="G522" s="19">
        <v>10.595027753412328</v>
      </c>
    </row>
    <row r="523" spans="2:7" x14ac:dyDescent="0.4">
      <c r="B523" s="28">
        <v>520</v>
      </c>
      <c r="C523" s="26">
        <v>6.0062503387892228E-2</v>
      </c>
      <c r="D523" s="42">
        <v>4.4464676098791761E-2</v>
      </c>
      <c r="E523" s="19">
        <v>3.5514338491081175E-2</v>
      </c>
      <c r="F523" s="26">
        <v>10.452717948668399</v>
      </c>
      <c r="G523" s="19">
        <v>7.1028676982162349</v>
      </c>
    </row>
    <row r="524" spans="2:7" x14ac:dyDescent="0.4">
      <c r="B524" s="28">
        <v>521</v>
      </c>
      <c r="C524" s="26">
        <v>4.8331429856300873E-2</v>
      </c>
      <c r="D524" s="42">
        <v>5.4620528930806315E-2</v>
      </c>
      <c r="E524" s="19">
        <v>5.0291316436815871E-2</v>
      </c>
      <c r="F524" s="26">
        <v>10.295195878710718</v>
      </c>
      <c r="G524" s="19">
        <v>10.058263287363173</v>
      </c>
    </row>
    <row r="525" spans="2:7" x14ac:dyDescent="0.4">
      <c r="B525" s="28">
        <v>522</v>
      </c>
      <c r="C525" s="26">
        <v>5.0210500330399671E-2</v>
      </c>
      <c r="D525" s="42">
        <v>5.3095644363256103E-2</v>
      </c>
      <c r="E525" s="19">
        <v>4.7014029755369627E-2</v>
      </c>
      <c r="F525" s="26">
        <v>10.330614469365578</v>
      </c>
      <c r="G525" s="19">
        <v>9.4028059510739261</v>
      </c>
    </row>
    <row r="526" spans="2:7" x14ac:dyDescent="0.4">
      <c r="B526" s="28">
        <v>523</v>
      </c>
      <c r="C526" s="26">
        <v>5.6972278578244231E-2</v>
      </c>
      <c r="D526" s="42">
        <v>5.3196846106134031E-2</v>
      </c>
      <c r="E526" s="19">
        <v>4.4583410863145163E-2</v>
      </c>
      <c r="F526" s="26">
        <v>11.016912468437827</v>
      </c>
      <c r="G526" s="19">
        <v>8.9166821726290326</v>
      </c>
    </row>
    <row r="527" spans="2:7" x14ac:dyDescent="0.4">
      <c r="B527" s="28">
        <v>524</v>
      </c>
      <c r="C527" s="26">
        <v>4.2533996480573488E-2</v>
      </c>
      <c r="D527" s="42">
        <v>5.1929608268154896E-2</v>
      </c>
      <c r="E527" s="19">
        <v>6.4237032365031657E-2</v>
      </c>
      <c r="F527" s="26">
        <v>9.4463604748728383</v>
      </c>
      <c r="G527" s="19">
        <v>12.847406473006332</v>
      </c>
    </row>
    <row r="528" spans="2:7" x14ac:dyDescent="0.4">
      <c r="B528" s="28">
        <v>525</v>
      </c>
      <c r="C528" s="26">
        <v>5.0891707147615817E-2</v>
      </c>
      <c r="D528" s="42">
        <v>4.7702849863446681E-2</v>
      </c>
      <c r="E528" s="19">
        <v>3.9852783678940823E-2</v>
      </c>
      <c r="F528" s="26">
        <v>9.8594557011062491</v>
      </c>
      <c r="G528" s="19">
        <v>7.9705567357881648</v>
      </c>
    </row>
    <row r="529" spans="2:7" x14ac:dyDescent="0.4">
      <c r="B529" s="28">
        <v>526</v>
      </c>
      <c r="C529" s="26">
        <v>4.2165839536068027E-2</v>
      </c>
      <c r="D529" s="42">
        <v>5.1002407886833523E-2</v>
      </c>
      <c r="E529" s="19">
        <v>6.3707649714713266E-2</v>
      </c>
      <c r="F529" s="26">
        <v>9.3168247422901551</v>
      </c>
      <c r="G529" s="19">
        <v>12.741529942942654</v>
      </c>
    </row>
    <row r="530" spans="2:7" x14ac:dyDescent="0.4">
      <c r="B530" s="28">
        <v>527</v>
      </c>
      <c r="C530" s="26">
        <v>5.635733471718421E-2</v>
      </c>
      <c r="D530" s="42">
        <v>4.2549876979218956E-2</v>
      </c>
      <c r="E530" s="19">
        <v>6.5321712806085466E-2</v>
      </c>
      <c r="F530" s="26">
        <v>9.8907211696403152</v>
      </c>
      <c r="G530" s="19">
        <v>13.064342561217094</v>
      </c>
    </row>
    <row r="531" spans="2:7" x14ac:dyDescent="0.4">
      <c r="B531" s="28">
        <v>528</v>
      </c>
      <c r="C531" s="26">
        <v>5.1531676398074572E-2</v>
      </c>
      <c r="D531" s="42">
        <v>5.0699966299235476E-2</v>
      </c>
      <c r="E531" s="19">
        <v>5.3725796027377433E-2</v>
      </c>
      <c r="F531" s="26">
        <v>10.223164269731004</v>
      </c>
      <c r="G531" s="19">
        <v>10.745159205475487</v>
      </c>
    </row>
    <row r="532" spans="2:7" x14ac:dyDescent="0.4">
      <c r="B532" s="28">
        <v>529</v>
      </c>
      <c r="C532" s="26">
        <v>4.3603583170943344E-2</v>
      </c>
      <c r="D532" s="42">
        <v>5.4828989919656436E-2</v>
      </c>
      <c r="E532" s="19">
        <v>6.1261740549740928E-2</v>
      </c>
      <c r="F532" s="26">
        <v>9.8432573090599789</v>
      </c>
      <c r="G532" s="19">
        <v>12.252348109948185</v>
      </c>
    </row>
    <row r="533" spans="2:7" x14ac:dyDescent="0.4">
      <c r="B533" s="28">
        <v>530</v>
      </c>
      <c r="C533" s="26">
        <v>5.2695884508206906E-2</v>
      </c>
      <c r="D533" s="42">
        <v>4.7443926817492536E-2</v>
      </c>
      <c r="E533" s="19">
        <v>3.8600168813955754E-2</v>
      </c>
      <c r="F533" s="26">
        <v>10.013981132569945</v>
      </c>
      <c r="G533" s="19">
        <v>7.7200337627911511</v>
      </c>
    </row>
    <row r="534" spans="2:7" x14ac:dyDescent="0.4">
      <c r="B534" s="28">
        <v>531</v>
      </c>
      <c r="C534" s="26">
        <v>5.9423969523210073E-2</v>
      </c>
      <c r="D534" s="42">
        <v>3.3318337596708811E-2</v>
      </c>
      <c r="E534" s="19">
        <v>4.0548675960269294E-2</v>
      </c>
      <c r="F534" s="26">
        <v>9.2742307119918888</v>
      </c>
      <c r="G534" s="19">
        <v>8.1097351920538596</v>
      </c>
    </row>
    <row r="535" spans="2:7" x14ac:dyDescent="0.4">
      <c r="B535" s="28">
        <v>532</v>
      </c>
      <c r="C535" s="26">
        <v>1.9167723983365317E-2</v>
      </c>
      <c r="D535" s="42">
        <v>7.9862387389883174E-2</v>
      </c>
      <c r="E535" s="19">
        <v>4.2455494443582167E-2</v>
      </c>
      <c r="F535" s="26">
        <v>9.9030111373248495</v>
      </c>
      <c r="G535" s="19">
        <v>8.4910988887164329</v>
      </c>
    </row>
    <row r="536" spans="2:7" x14ac:dyDescent="0.4">
      <c r="B536" s="28">
        <v>533</v>
      </c>
      <c r="C536" s="26">
        <v>7.2801078989284104E-2</v>
      </c>
      <c r="D536" s="42">
        <v>4.0097460324519357E-2</v>
      </c>
      <c r="E536" s="19">
        <v>5.4812008695184676E-2</v>
      </c>
      <c r="F536" s="26">
        <v>11.289853931380346</v>
      </c>
      <c r="G536" s="19">
        <v>10.962401739036935</v>
      </c>
    </row>
    <row r="537" spans="2:7" x14ac:dyDescent="0.4">
      <c r="B537" s="28">
        <v>534</v>
      </c>
      <c r="C537" s="26">
        <v>4.3053551661385352E-2</v>
      </c>
      <c r="D537" s="42">
        <v>5.1524688394169731E-2</v>
      </c>
      <c r="E537" s="19">
        <v>4.4357378343827636E-2</v>
      </c>
      <c r="F537" s="26">
        <v>9.4578240055555085</v>
      </c>
      <c r="G537" s="19">
        <v>8.8714756687655267</v>
      </c>
    </row>
    <row r="538" spans="2:7" x14ac:dyDescent="0.4">
      <c r="B538" s="28">
        <v>535</v>
      </c>
      <c r="C538" s="26">
        <v>4.6880199916519337E-2</v>
      </c>
      <c r="D538" s="42">
        <v>5.9892241509979377E-2</v>
      </c>
      <c r="E538" s="19">
        <v>4.2637039191649163E-2</v>
      </c>
      <c r="F538" s="26">
        <v>10.677244142649872</v>
      </c>
      <c r="G538" s="19">
        <v>8.5274078383298324</v>
      </c>
    </row>
    <row r="539" spans="2:7" x14ac:dyDescent="0.4">
      <c r="B539" s="28">
        <v>536</v>
      </c>
      <c r="C539" s="26">
        <v>6.0906037373458732E-2</v>
      </c>
      <c r="D539" s="42">
        <v>2.9096781517474121E-2</v>
      </c>
      <c r="E539" s="19">
        <v>5.4660436011931844E-2</v>
      </c>
      <c r="F539" s="26">
        <v>9.0002818890932854</v>
      </c>
      <c r="G539" s="19">
        <v>10.932087202386368</v>
      </c>
    </row>
    <row r="540" spans="2:7" x14ac:dyDescent="0.4">
      <c r="B540" s="28">
        <v>537</v>
      </c>
      <c r="C540" s="26">
        <v>5.0463792219697573E-2</v>
      </c>
      <c r="D540" s="42">
        <v>5.4378421085117541E-2</v>
      </c>
      <c r="E540" s="19">
        <v>4.9745401447925656E-2</v>
      </c>
      <c r="F540" s="26">
        <v>10.48422133048151</v>
      </c>
      <c r="G540" s="19">
        <v>9.9490802895851314</v>
      </c>
    </row>
    <row r="541" spans="2:7" x14ac:dyDescent="0.4">
      <c r="B541" s="28">
        <v>538</v>
      </c>
      <c r="C541" s="26">
        <v>4.4434122130132078E-2</v>
      </c>
      <c r="D541" s="42">
        <v>6.1557009616531516E-2</v>
      </c>
      <c r="E541" s="19">
        <v>4.6516154040102307E-2</v>
      </c>
      <c r="F541" s="26">
        <v>10.599113174666359</v>
      </c>
      <c r="G541" s="19">
        <v>9.3032308080204622</v>
      </c>
    </row>
    <row r="542" spans="2:7" x14ac:dyDescent="0.4">
      <c r="B542" s="28">
        <v>539</v>
      </c>
      <c r="C542" s="26">
        <v>4.1659709625512457E-2</v>
      </c>
      <c r="D542" s="42">
        <v>5.7786883076887924E-2</v>
      </c>
      <c r="E542" s="19">
        <v>5.6482172724770595E-2</v>
      </c>
      <c r="F542" s="26">
        <v>9.944659270240038</v>
      </c>
      <c r="G542" s="19">
        <v>11.296434544954119</v>
      </c>
    </row>
    <row r="543" spans="2:7" x14ac:dyDescent="0.4">
      <c r="B543" s="28">
        <v>540</v>
      </c>
      <c r="C543" s="26">
        <v>5.134202583718521E-2</v>
      </c>
      <c r="D543" s="42">
        <v>4.6778180318682104E-2</v>
      </c>
      <c r="E543" s="19">
        <v>7.09689506168312E-2</v>
      </c>
      <c r="F543" s="26">
        <v>9.8120206155867322</v>
      </c>
      <c r="G543" s="19">
        <v>14.19379012336624</v>
      </c>
    </row>
    <row r="544" spans="2:7" x14ac:dyDescent="0.4">
      <c r="B544" s="28">
        <v>541</v>
      </c>
      <c r="C544" s="26">
        <v>4.4194558272389869E-2</v>
      </c>
      <c r="D544" s="42">
        <v>4.3099460687550981E-2</v>
      </c>
      <c r="E544" s="19">
        <v>5.0634451166621665E-2</v>
      </c>
      <c r="F544" s="26">
        <v>8.7294018959940836</v>
      </c>
      <c r="G544" s="19">
        <v>10.126890233324334</v>
      </c>
    </row>
    <row r="545" spans="2:7" x14ac:dyDescent="0.4">
      <c r="B545" s="28">
        <v>542</v>
      </c>
      <c r="C545" s="26">
        <v>3.8512179128058828E-2</v>
      </c>
      <c r="D545" s="42">
        <v>5.4917083513996497E-2</v>
      </c>
      <c r="E545" s="19">
        <v>5.8302874439014191E-2</v>
      </c>
      <c r="F545" s="26">
        <v>9.3429262642055324</v>
      </c>
      <c r="G545" s="19">
        <v>11.660574887802838</v>
      </c>
    </row>
    <row r="546" spans="2:7" x14ac:dyDescent="0.4">
      <c r="B546" s="28">
        <v>543</v>
      </c>
      <c r="C546" s="26">
        <v>5.569491149642454E-2</v>
      </c>
      <c r="D546" s="42">
        <v>4.7736219280134579E-2</v>
      </c>
      <c r="E546" s="19">
        <v>3.7772173563888317E-2</v>
      </c>
      <c r="F546" s="26">
        <v>10.343113077655911</v>
      </c>
      <c r="G546" s="19">
        <v>7.5544347127776632</v>
      </c>
    </row>
    <row r="547" spans="2:7" x14ac:dyDescent="0.4">
      <c r="B547" s="28">
        <v>544</v>
      </c>
      <c r="C547" s="26">
        <v>5.773267560199366E-2</v>
      </c>
      <c r="D547" s="42">
        <v>4.5197475464992067E-2</v>
      </c>
      <c r="E547" s="19">
        <v>5.8038277171202239E-2</v>
      </c>
      <c r="F547" s="26">
        <v>10.293015106698572</v>
      </c>
      <c r="G547" s="19">
        <v>11.607655434240447</v>
      </c>
    </row>
    <row r="548" spans="2:7" x14ac:dyDescent="0.4">
      <c r="B548" s="28">
        <v>545</v>
      </c>
      <c r="C548" s="26">
        <v>7.0008169532323083E-2</v>
      </c>
      <c r="D548" s="42">
        <v>3.2350500579483563E-2</v>
      </c>
      <c r="E548" s="19">
        <v>4.4340276412597059E-2</v>
      </c>
      <c r="F548" s="26">
        <v>10.235867011180664</v>
      </c>
      <c r="G548" s="19">
        <v>8.8680552825194123</v>
      </c>
    </row>
    <row r="549" spans="2:7" x14ac:dyDescent="0.4">
      <c r="B549" s="28">
        <v>546</v>
      </c>
      <c r="C549" s="26">
        <v>5.60657036303919E-2</v>
      </c>
      <c r="D549" s="42">
        <v>4.439811055904825E-2</v>
      </c>
      <c r="E549" s="19">
        <v>4.1383041238029834E-2</v>
      </c>
      <c r="F549" s="26">
        <v>10.046381418944016</v>
      </c>
      <c r="G549" s="19">
        <v>8.2766082476059673</v>
      </c>
    </row>
    <row r="550" spans="2:7" x14ac:dyDescent="0.4">
      <c r="B550" s="28">
        <v>547</v>
      </c>
      <c r="C550" s="26">
        <v>6.294262044235048E-2</v>
      </c>
      <c r="D550" s="42">
        <v>4.5109960539805358E-2</v>
      </c>
      <c r="E550" s="19">
        <v>6.4831723027127058E-2</v>
      </c>
      <c r="F550" s="26">
        <v>10.805258098215585</v>
      </c>
      <c r="G550" s="19">
        <v>12.966344605425412</v>
      </c>
    </row>
    <row r="551" spans="2:7" x14ac:dyDescent="0.4">
      <c r="B551" s="28">
        <v>548</v>
      </c>
      <c r="C551" s="26">
        <v>4.6632232599363145E-2</v>
      </c>
      <c r="D551" s="42">
        <v>5.4899344963268794E-2</v>
      </c>
      <c r="E551" s="19">
        <v>4.6217505674725885E-2</v>
      </c>
      <c r="F551" s="26">
        <v>10.153157756263194</v>
      </c>
      <c r="G551" s="19">
        <v>9.243501134945177</v>
      </c>
    </row>
    <row r="552" spans="2:7" x14ac:dyDescent="0.4">
      <c r="B552" s="28">
        <v>549</v>
      </c>
      <c r="C552" s="26">
        <v>3.8628819971689023E-2</v>
      </c>
      <c r="D552" s="42">
        <v>5.7745357010634553E-2</v>
      </c>
      <c r="E552" s="19">
        <v>5.3707880464828203E-2</v>
      </c>
      <c r="F552" s="26">
        <v>9.6374176982323583</v>
      </c>
      <c r="G552" s="19">
        <v>10.741576092965641</v>
      </c>
    </row>
    <row r="553" spans="2:7" x14ac:dyDescent="0.4">
      <c r="B553" s="28">
        <v>550</v>
      </c>
      <c r="C553" s="26">
        <v>5.9837898344367292E-2</v>
      </c>
      <c r="D553" s="42">
        <v>2.5005117900837214E-2</v>
      </c>
      <c r="E553" s="19">
        <v>6.143117315837579E-2</v>
      </c>
      <c r="F553" s="26">
        <v>8.4843016245204517</v>
      </c>
      <c r="G553" s="19">
        <v>12.286234631675159</v>
      </c>
    </row>
    <row r="554" spans="2:7" x14ac:dyDescent="0.4">
      <c r="B554" s="28">
        <v>551</v>
      </c>
      <c r="C554" s="26">
        <v>5.0687197688583291E-2</v>
      </c>
      <c r="D554" s="42">
        <v>4.8898195994022078E-2</v>
      </c>
      <c r="E554" s="19">
        <v>5.8932217877720336E-2</v>
      </c>
      <c r="F554" s="26">
        <v>9.9585393682605368</v>
      </c>
      <c r="G554" s="19">
        <v>11.786443575544068</v>
      </c>
    </row>
    <row r="555" spans="2:7" x14ac:dyDescent="0.4">
      <c r="B555" s="28">
        <v>552</v>
      </c>
      <c r="C555" s="26">
        <v>6.0983342428395412E-2</v>
      </c>
      <c r="D555" s="42">
        <v>4.6687152853048516E-2</v>
      </c>
      <c r="E555" s="19">
        <v>4.2689552992229887E-2</v>
      </c>
      <c r="F555" s="26">
        <v>10.767049528144392</v>
      </c>
      <c r="G555" s="19">
        <v>8.5379105984459773</v>
      </c>
    </row>
    <row r="556" spans="2:7" x14ac:dyDescent="0.4">
      <c r="B556" s="28">
        <v>553</v>
      </c>
      <c r="C556" s="26">
        <v>4.5209725804378362E-2</v>
      </c>
      <c r="D556" s="42">
        <v>4.9843648830238868E-2</v>
      </c>
      <c r="E556" s="19">
        <v>5.8863309452227702E-2</v>
      </c>
      <c r="F556" s="26">
        <v>9.5053374634617231</v>
      </c>
      <c r="G556" s="19">
        <v>11.772661890445541</v>
      </c>
    </row>
    <row r="557" spans="2:7" x14ac:dyDescent="0.4">
      <c r="B557" s="28">
        <v>554</v>
      </c>
      <c r="C557" s="26">
        <v>4.8469645989718251E-2</v>
      </c>
      <c r="D557" s="42">
        <v>4.8960283890263946E-2</v>
      </c>
      <c r="E557" s="19">
        <v>5.8818927507724245E-2</v>
      </c>
      <c r="F557" s="26">
        <v>9.7429929879982193</v>
      </c>
      <c r="G557" s="19">
        <v>11.763785501544849</v>
      </c>
    </row>
    <row r="558" spans="2:7" x14ac:dyDescent="0.4">
      <c r="B558" s="28">
        <v>555</v>
      </c>
      <c r="C558" s="26">
        <v>4.5380630278214297E-2</v>
      </c>
      <c r="D558" s="42">
        <v>5.5864128811551707E-2</v>
      </c>
      <c r="E558" s="19">
        <v>4.1528808022416194E-2</v>
      </c>
      <c r="F558" s="26">
        <v>10.124475908976599</v>
      </c>
      <c r="G558" s="19">
        <v>8.305761604483239</v>
      </c>
    </row>
    <row r="559" spans="2:7" x14ac:dyDescent="0.4">
      <c r="B559" s="28">
        <v>556</v>
      </c>
      <c r="C559" s="26">
        <v>4.8039465165110026E-2</v>
      </c>
      <c r="D559" s="42">
        <v>4.6107215266624271E-2</v>
      </c>
      <c r="E559" s="19">
        <v>5.9407767892645499E-2</v>
      </c>
      <c r="F559" s="26">
        <v>9.41466804317343</v>
      </c>
      <c r="G559" s="19">
        <v>11.8815535785291</v>
      </c>
    </row>
    <row r="560" spans="2:7" x14ac:dyDescent="0.4">
      <c r="B560" s="28">
        <v>557</v>
      </c>
      <c r="C560" s="26">
        <v>4.0588871552966685E-2</v>
      </c>
      <c r="D560" s="42">
        <v>6.4738840794751312E-2</v>
      </c>
      <c r="E560" s="19">
        <v>8.2097686391009922E-2</v>
      </c>
      <c r="F560" s="26">
        <v>10.532771234771801</v>
      </c>
      <c r="G560" s="19">
        <v>16.419537278201986</v>
      </c>
    </row>
    <row r="561" spans="2:7" x14ac:dyDescent="0.4">
      <c r="B561" s="28">
        <v>558</v>
      </c>
      <c r="C561" s="26">
        <v>3.9531514970958088E-2</v>
      </c>
      <c r="D561" s="42">
        <v>5.3264888878312856E-2</v>
      </c>
      <c r="E561" s="19">
        <v>3.9480793928057006E-2</v>
      </c>
      <c r="F561" s="26">
        <v>9.2796403849270952</v>
      </c>
      <c r="G561" s="19">
        <v>7.8961587856114015</v>
      </c>
    </row>
    <row r="562" spans="2:7" x14ac:dyDescent="0.4">
      <c r="B562" s="28">
        <v>559</v>
      </c>
      <c r="C562" s="26">
        <v>6.4358948141514966E-2</v>
      </c>
      <c r="D562" s="42">
        <v>2.382644410218903E-2</v>
      </c>
      <c r="E562" s="19">
        <v>4.594410589538022E-2</v>
      </c>
      <c r="F562" s="26">
        <v>8.8185392243703991</v>
      </c>
      <c r="G562" s="19">
        <v>9.1888211790760437</v>
      </c>
    </row>
    <row r="563" spans="2:7" x14ac:dyDescent="0.4">
      <c r="B563" s="28">
        <v>560</v>
      </c>
      <c r="C563" s="26">
        <v>6.6188561812450031E-2</v>
      </c>
      <c r="D563" s="42">
        <v>3.6770480204461373E-2</v>
      </c>
      <c r="E563" s="19">
        <v>5.174545422354393E-2</v>
      </c>
      <c r="F563" s="26">
        <v>10.29590420169114</v>
      </c>
      <c r="G563" s="19">
        <v>10.349090844708787</v>
      </c>
    </row>
    <row r="564" spans="2:7" x14ac:dyDescent="0.4">
      <c r="B564" s="28">
        <v>561</v>
      </c>
      <c r="C564" s="26">
        <v>4.3389451479197504E-2</v>
      </c>
      <c r="D564" s="42">
        <v>4.9740777847102263E-2</v>
      </c>
      <c r="E564" s="19">
        <v>5.1117187802927629E-2</v>
      </c>
      <c r="F564" s="26">
        <v>9.3130229326299769</v>
      </c>
      <c r="G564" s="19">
        <v>10.223437560585525</v>
      </c>
    </row>
    <row r="565" spans="2:7" x14ac:dyDescent="0.4">
      <c r="B565" s="28">
        <v>562</v>
      </c>
      <c r="C565" s="26">
        <v>4.628639053353667E-2</v>
      </c>
      <c r="D565" s="42">
        <v>5.9205437398502925E-2</v>
      </c>
      <c r="E565" s="19">
        <v>6.2021848718821736E-2</v>
      </c>
      <c r="F565" s="26">
        <v>10.549182793203959</v>
      </c>
      <c r="G565" s="19">
        <v>12.404369743764347</v>
      </c>
    </row>
    <row r="566" spans="2:7" x14ac:dyDescent="0.4">
      <c r="B566" s="28">
        <v>563</v>
      </c>
      <c r="C566" s="26">
        <v>4.2883853958505733E-2</v>
      </c>
      <c r="D566" s="42">
        <v>6.7883239546686069E-2</v>
      </c>
      <c r="E566" s="19">
        <v>5.3365108667733495E-2</v>
      </c>
      <c r="F566" s="26">
        <v>11.076709350519181</v>
      </c>
      <c r="G566" s="19">
        <v>10.673021733546699</v>
      </c>
    </row>
    <row r="567" spans="2:7" x14ac:dyDescent="0.4">
      <c r="B567" s="28">
        <v>564</v>
      </c>
      <c r="C567" s="26">
        <v>6.4657084369804413E-2</v>
      </c>
      <c r="D567" s="42">
        <v>3.2165666183302091E-2</v>
      </c>
      <c r="E567" s="19">
        <v>5.5649609166942102E-2</v>
      </c>
      <c r="F567" s="26">
        <v>9.6822750553106509</v>
      </c>
      <c r="G567" s="19">
        <v>11.129921833388421</v>
      </c>
    </row>
    <row r="568" spans="2:7" x14ac:dyDescent="0.4">
      <c r="B568" s="28">
        <v>565</v>
      </c>
      <c r="C568" s="26">
        <v>5.5958754506421231E-2</v>
      </c>
      <c r="D568" s="42">
        <v>5.9251671098937572E-2</v>
      </c>
      <c r="E568" s="19">
        <v>6.0212119268452456E-2</v>
      </c>
      <c r="F568" s="26">
        <v>11.52104256053588</v>
      </c>
      <c r="G568" s="19">
        <v>12.042423853690492</v>
      </c>
    </row>
    <row r="569" spans="2:7" x14ac:dyDescent="0.4">
      <c r="B569" s="28">
        <v>566</v>
      </c>
      <c r="C569" s="26">
        <v>5.1832835503847589E-2</v>
      </c>
      <c r="D569" s="42">
        <v>4.5661045229757787E-2</v>
      </c>
      <c r="E569" s="19">
        <v>4.4147196262648576E-2</v>
      </c>
      <c r="F569" s="26">
        <v>9.7493880733605369</v>
      </c>
      <c r="G569" s="19">
        <v>8.8294392525297152</v>
      </c>
    </row>
    <row r="570" spans="2:7" x14ac:dyDescent="0.4">
      <c r="B570" s="28">
        <v>567</v>
      </c>
      <c r="C570" s="26">
        <v>5.9600533000891395E-2</v>
      </c>
      <c r="D570" s="42">
        <v>4.0863457464228266E-2</v>
      </c>
      <c r="E570" s="19">
        <v>3.2064612416591622E-2</v>
      </c>
      <c r="F570" s="26">
        <v>10.046399046511965</v>
      </c>
      <c r="G570" s="19">
        <v>6.412922483318324</v>
      </c>
    </row>
    <row r="571" spans="2:7" x14ac:dyDescent="0.4">
      <c r="B571" s="28">
        <v>568</v>
      </c>
      <c r="C571" s="26">
        <v>5.4167212532699488E-2</v>
      </c>
      <c r="D571" s="42">
        <v>4.9253627975471281E-2</v>
      </c>
      <c r="E571" s="19">
        <v>5.1528742102341887E-2</v>
      </c>
      <c r="F571" s="26">
        <v>10.342084050817078</v>
      </c>
      <c r="G571" s="19">
        <v>10.305748420468378</v>
      </c>
    </row>
    <row r="572" spans="2:7" x14ac:dyDescent="0.4">
      <c r="B572" s="28">
        <v>569</v>
      </c>
      <c r="C572" s="26">
        <v>5.6199687625735573E-2</v>
      </c>
      <c r="D572" s="42">
        <v>5.3137680204578E-2</v>
      </c>
      <c r="E572" s="19">
        <v>4.5364798962595224E-2</v>
      </c>
      <c r="F572" s="26">
        <v>10.933736783031357</v>
      </c>
      <c r="G572" s="19">
        <v>9.0729597925190451</v>
      </c>
    </row>
    <row r="573" spans="2:7" x14ac:dyDescent="0.4">
      <c r="B573" s="28">
        <v>570</v>
      </c>
      <c r="C573" s="26">
        <v>5.2963248863724249E-2</v>
      </c>
      <c r="D573" s="42">
        <v>4.2027221297698869E-2</v>
      </c>
      <c r="E573" s="19">
        <v>6.2389121631422378E-2</v>
      </c>
      <c r="F573" s="26">
        <v>9.4990470161423115</v>
      </c>
      <c r="G573" s="19">
        <v>12.477824326284475</v>
      </c>
    </row>
    <row r="574" spans="2:7" x14ac:dyDescent="0.4">
      <c r="B574" s="28">
        <v>571</v>
      </c>
      <c r="C574" s="26">
        <v>5.0859223811933467E-2</v>
      </c>
      <c r="D574" s="42">
        <v>4.0336431872904976E-2</v>
      </c>
      <c r="E574" s="19">
        <v>4.279730323790721E-2</v>
      </c>
      <c r="F574" s="26">
        <v>9.1195655684838428</v>
      </c>
      <c r="G574" s="19">
        <v>8.5594606475814423</v>
      </c>
    </row>
    <row r="575" spans="2:7" x14ac:dyDescent="0.4">
      <c r="B575" s="28">
        <v>572</v>
      </c>
      <c r="C575" s="26">
        <v>4.1453695552523165E-2</v>
      </c>
      <c r="D575" s="42">
        <v>5.3456731256895783E-2</v>
      </c>
      <c r="E575" s="19">
        <v>5.4981087229632908E-2</v>
      </c>
      <c r="F575" s="26">
        <v>9.4910426809418951</v>
      </c>
      <c r="G575" s="19">
        <v>10.996217445926582</v>
      </c>
    </row>
    <row r="576" spans="2:7" x14ac:dyDescent="0.4">
      <c r="B576" s="28">
        <v>573</v>
      </c>
      <c r="C576" s="26">
        <v>5.573554005255666E-2</v>
      </c>
      <c r="D576" s="42">
        <v>4.125874114779244E-2</v>
      </c>
      <c r="E576" s="19">
        <v>5.0170720444324877E-2</v>
      </c>
      <c r="F576" s="26">
        <v>9.6994281200349093</v>
      </c>
      <c r="G576" s="19">
        <v>10.034144088864975</v>
      </c>
    </row>
    <row r="577" spans="2:7" x14ac:dyDescent="0.4">
      <c r="B577" s="28">
        <v>574</v>
      </c>
      <c r="C577" s="26">
        <v>4.8175609659635112E-2</v>
      </c>
      <c r="D577" s="42">
        <v>4.8010623647148851E-2</v>
      </c>
      <c r="E577" s="19">
        <v>5.0780051435557333E-2</v>
      </c>
      <c r="F577" s="26">
        <v>9.6186233306783961</v>
      </c>
      <c r="G577" s="19">
        <v>10.156010287111467</v>
      </c>
    </row>
    <row r="578" spans="2:7" x14ac:dyDescent="0.4">
      <c r="B578" s="28">
        <v>575</v>
      </c>
      <c r="C578" s="26">
        <v>4.6214812401475569E-2</v>
      </c>
      <c r="D578" s="42">
        <v>5.3045236449987015E-2</v>
      </c>
      <c r="E578" s="19">
        <v>5.147814023643759E-2</v>
      </c>
      <c r="F578" s="26">
        <v>9.9260048851462592</v>
      </c>
      <c r="G578" s="19">
        <v>10.295628047287519</v>
      </c>
    </row>
    <row r="579" spans="2:7" x14ac:dyDescent="0.4">
      <c r="B579" s="28">
        <v>576</v>
      </c>
      <c r="C579" s="26">
        <v>4.9400175145482027E-2</v>
      </c>
      <c r="D579" s="42">
        <v>4.450325994520362E-2</v>
      </c>
      <c r="E579" s="19">
        <v>3.6918834969104197E-2</v>
      </c>
      <c r="F579" s="26">
        <v>9.3903435090685647</v>
      </c>
      <c r="G579" s="19">
        <v>7.3837669938208395</v>
      </c>
    </row>
    <row r="580" spans="2:7" x14ac:dyDescent="0.4">
      <c r="B580" s="28">
        <v>577</v>
      </c>
      <c r="C580" s="26">
        <v>5.0494973504819234E-2</v>
      </c>
      <c r="D580" s="42">
        <v>5.3857354600751882E-2</v>
      </c>
      <c r="E580" s="19">
        <v>5.1256896452095108E-2</v>
      </c>
      <c r="F580" s="26">
        <v>10.43523281055711</v>
      </c>
      <c r="G580" s="19">
        <v>10.251379290419022</v>
      </c>
    </row>
    <row r="581" spans="2:7" x14ac:dyDescent="0.4">
      <c r="B581" s="28">
        <v>578</v>
      </c>
      <c r="C581" s="26">
        <v>4.2483639535270214E-2</v>
      </c>
      <c r="D581" s="42">
        <v>5.9835149072273622E-2</v>
      </c>
      <c r="E581" s="19">
        <v>4.3910844706153584E-2</v>
      </c>
      <c r="F581" s="26">
        <v>10.231878860754383</v>
      </c>
      <c r="G581" s="19">
        <v>8.7821689412307169</v>
      </c>
    </row>
    <row r="582" spans="2:7" x14ac:dyDescent="0.4">
      <c r="B582" s="28">
        <v>579</v>
      </c>
      <c r="C582" s="26">
        <v>5.969252507312147E-2</v>
      </c>
      <c r="D582" s="42">
        <v>3.8216721051092195E-2</v>
      </c>
      <c r="E582" s="19">
        <v>4.3819989523497499E-2</v>
      </c>
      <c r="F582" s="26">
        <v>9.7909246124213674</v>
      </c>
      <c r="G582" s="19">
        <v>8.7639979046994991</v>
      </c>
    </row>
    <row r="583" spans="2:7" x14ac:dyDescent="0.4">
      <c r="B583" s="28">
        <v>580</v>
      </c>
      <c r="C583" s="26">
        <v>4.7173717299459336E-2</v>
      </c>
      <c r="D583" s="42">
        <v>5.2747466610878833E-2</v>
      </c>
      <c r="E583" s="19">
        <v>5.5952042752191011E-2</v>
      </c>
      <c r="F583" s="26">
        <v>9.9921183910338165</v>
      </c>
      <c r="G583" s="19">
        <v>11.190408550438203</v>
      </c>
    </row>
    <row r="584" spans="2:7" x14ac:dyDescent="0.4">
      <c r="B584" s="28">
        <v>581</v>
      </c>
      <c r="C584" s="26">
        <v>4.6959073247832092E-2</v>
      </c>
      <c r="D584" s="42">
        <v>4.1800828700392645E-2</v>
      </c>
      <c r="E584" s="19">
        <v>5.3115085236932529E-2</v>
      </c>
      <c r="F584" s="26">
        <v>8.8759901948224744</v>
      </c>
      <c r="G584" s="19">
        <v>10.623017047386506</v>
      </c>
    </row>
    <row r="585" spans="2:7" x14ac:dyDescent="0.4">
      <c r="B585" s="28">
        <v>582</v>
      </c>
      <c r="C585" s="26">
        <v>5.875993473866941E-2</v>
      </c>
      <c r="D585" s="42">
        <v>3.1558571377040212E-2</v>
      </c>
      <c r="E585" s="19">
        <v>4.7536052325945072E-2</v>
      </c>
      <c r="F585" s="26">
        <v>9.0318506115709614</v>
      </c>
      <c r="G585" s="19">
        <v>9.507210465189015</v>
      </c>
    </row>
    <row r="586" spans="2:7" x14ac:dyDescent="0.4">
      <c r="B586" s="28">
        <v>583</v>
      </c>
      <c r="C586" s="26">
        <v>4.7528875451380279E-2</v>
      </c>
      <c r="D586" s="42">
        <v>5.2142002638172875E-2</v>
      </c>
      <c r="E586" s="19">
        <v>3.565389128069596E-2</v>
      </c>
      <c r="F586" s="26">
        <v>9.9670878089553163</v>
      </c>
      <c r="G586" s="19">
        <v>7.1307782561391919</v>
      </c>
    </row>
    <row r="587" spans="2:7" x14ac:dyDescent="0.4">
      <c r="B587" s="28">
        <v>584</v>
      </c>
      <c r="C587" s="26">
        <v>4.8669354041529049E-2</v>
      </c>
      <c r="D587" s="42">
        <v>4.6060627077524501E-2</v>
      </c>
      <c r="E587" s="19">
        <v>4.9312832841463525E-2</v>
      </c>
      <c r="F587" s="26">
        <v>9.4729981119053548</v>
      </c>
      <c r="G587" s="19">
        <v>9.8625665682927046</v>
      </c>
    </row>
    <row r="588" spans="2:7" x14ac:dyDescent="0.4">
      <c r="B588" s="28">
        <v>585</v>
      </c>
      <c r="C588" s="26">
        <v>5.4530256281182174E-2</v>
      </c>
      <c r="D588" s="42">
        <v>4.9307895380325428E-2</v>
      </c>
      <c r="E588" s="19">
        <v>6.9180104526427699E-2</v>
      </c>
      <c r="F588" s="26">
        <v>10.383815166150761</v>
      </c>
      <c r="G588" s="19">
        <v>13.83602090528554</v>
      </c>
    </row>
    <row r="589" spans="2:7" x14ac:dyDescent="0.4">
      <c r="B589" s="28">
        <v>586</v>
      </c>
      <c r="C589" s="26">
        <v>4.1170447075529339E-2</v>
      </c>
      <c r="D589" s="42">
        <v>6.9175297964654103E-2</v>
      </c>
      <c r="E589" s="19">
        <v>4.8491144696203393E-2</v>
      </c>
      <c r="F589" s="26">
        <v>11.034574504018344</v>
      </c>
      <c r="G589" s="19">
        <v>9.6982289392406784</v>
      </c>
    </row>
    <row r="590" spans="2:7" x14ac:dyDescent="0.4">
      <c r="B590" s="28">
        <v>587</v>
      </c>
      <c r="C590" s="26">
        <v>4.4022351142877975E-2</v>
      </c>
      <c r="D590" s="42">
        <v>4.8733813921692105E-2</v>
      </c>
      <c r="E590" s="19">
        <v>7.0309377875894002E-2</v>
      </c>
      <c r="F590" s="26">
        <v>9.2756165064570073</v>
      </c>
      <c r="G590" s="19">
        <v>14.061875575178801</v>
      </c>
    </row>
    <row r="591" spans="2:7" x14ac:dyDescent="0.4">
      <c r="B591" s="28">
        <v>588</v>
      </c>
      <c r="C591" s="26">
        <v>5.0576211190143543E-2</v>
      </c>
      <c r="D591" s="42">
        <v>4.6937213754064747E-2</v>
      </c>
      <c r="E591" s="19">
        <v>5.5653880753210774E-2</v>
      </c>
      <c r="F591" s="26">
        <v>9.7513424944208289</v>
      </c>
      <c r="G591" s="19">
        <v>11.130776150642156</v>
      </c>
    </row>
    <row r="592" spans="2:7" x14ac:dyDescent="0.4">
      <c r="B592" s="28">
        <v>589</v>
      </c>
      <c r="C592" s="26">
        <v>5.7418896513274045E-2</v>
      </c>
      <c r="D592" s="42">
        <v>3.303958111876628E-2</v>
      </c>
      <c r="E592" s="19">
        <v>4.9224794897111138E-2</v>
      </c>
      <c r="F592" s="26">
        <v>9.0458477632040335</v>
      </c>
      <c r="G592" s="19">
        <v>9.844958979422227</v>
      </c>
    </row>
    <row r="593" spans="2:7" x14ac:dyDescent="0.4">
      <c r="B593" s="28">
        <v>590</v>
      </c>
      <c r="C593" s="26">
        <v>7.0333228587505958E-2</v>
      </c>
      <c r="D593" s="42">
        <v>3.0609935392457183E-2</v>
      </c>
      <c r="E593" s="19">
        <v>5.2652097342818532E-2</v>
      </c>
      <c r="F593" s="26">
        <v>10.094316397996314</v>
      </c>
      <c r="G593" s="19">
        <v>10.530419468563707</v>
      </c>
    </row>
    <row r="594" spans="2:7" x14ac:dyDescent="0.4">
      <c r="B594" s="28">
        <v>591</v>
      </c>
      <c r="C594" s="26">
        <v>3.9670361933089773E-2</v>
      </c>
      <c r="D594" s="42">
        <v>6.4248657483680555E-2</v>
      </c>
      <c r="E594" s="19">
        <v>6.5673717367058862E-2</v>
      </c>
      <c r="F594" s="26">
        <v>10.391901941677032</v>
      </c>
      <c r="G594" s="19">
        <v>13.134743473411772</v>
      </c>
    </row>
    <row r="595" spans="2:7" x14ac:dyDescent="0.4">
      <c r="B595" s="28">
        <v>592</v>
      </c>
      <c r="C595" s="26">
        <v>4.4081605040591137E-2</v>
      </c>
      <c r="D595" s="42">
        <v>4.6304694891617502E-2</v>
      </c>
      <c r="E595" s="19">
        <v>6.4078300154316106E-2</v>
      </c>
      <c r="F595" s="26">
        <v>9.038629993220864</v>
      </c>
      <c r="G595" s="19">
        <v>12.815660030863221</v>
      </c>
    </row>
    <row r="596" spans="2:7" x14ac:dyDescent="0.4">
      <c r="B596" s="28">
        <v>593</v>
      </c>
      <c r="C596" s="26">
        <v>4.2916750015330275E-2</v>
      </c>
      <c r="D596" s="42">
        <v>5.4189914090305442E-2</v>
      </c>
      <c r="E596" s="19">
        <v>6.2754198510268561E-2</v>
      </c>
      <c r="F596" s="26">
        <v>9.7106664105635723</v>
      </c>
      <c r="G596" s="19">
        <v>12.550839702053713</v>
      </c>
    </row>
    <row r="597" spans="2:7" x14ac:dyDescent="0.4">
      <c r="B597" s="28">
        <v>594</v>
      </c>
      <c r="C597" s="26">
        <v>5.2128282831497647E-2</v>
      </c>
      <c r="D597" s="42">
        <v>4.5708287227074637E-2</v>
      </c>
      <c r="E597" s="19">
        <v>6.6022665413967008E-2</v>
      </c>
      <c r="F597" s="26">
        <v>9.7836570058572292</v>
      </c>
      <c r="G597" s="19">
        <v>13.204533082793402</v>
      </c>
    </row>
    <row r="598" spans="2:7" x14ac:dyDescent="0.4">
      <c r="B598" s="28">
        <v>595</v>
      </c>
      <c r="C598" s="26">
        <v>5.9409590478648598E-2</v>
      </c>
      <c r="D598" s="42">
        <v>4.7115768963051925E-2</v>
      </c>
      <c r="E598" s="19">
        <v>1.905811550326526E-2</v>
      </c>
      <c r="F598" s="26">
        <v>10.652535944170053</v>
      </c>
      <c r="G598" s="19">
        <v>3.8116231006530521</v>
      </c>
    </row>
    <row r="599" spans="2:7" x14ac:dyDescent="0.4">
      <c r="B599" s="28">
        <v>596</v>
      </c>
      <c r="C599" s="26">
        <v>4.7067388153647957E-2</v>
      </c>
      <c r="D599" s="42">
        <v>4.8976659137173875E-2</v>
      </c>
      <c r="E599" s="19">
        <v>3.7659009938506571E-2</v>
      </c>
      <c r="F599" s="26">
        <v>9.6044047290821837</v>
      </c>
      <c r="G599" s="19">
        <v>7.5318019877013143</v>
      </c>
    </row>
    <row r="600" spans="2:7" x14ac:dyDescent="0.4">
      <c r="B600" s="28">
        <v>597</v>
      </c>
      <c r="C600" s="26">
        <v>4.7876157015677774E-2</v>
      </c>
      <c r="D600" s="42">
        <v>4.9700940314135161E-2</v>
      </c>
      <c r="E600" s="19">
        <v>5.8578456233030818E-2</v>
      </c>
      <c r="F600" s="26">
        <v>9.7577097329812936</v>
      </c>
      <c r="G600" s="19">
        <v>11.715691246606163</v>
      </c>
    </row>
    <row r="601" spans="2:7" x14ac:dyDescent="0.4">
      <c r="B601" s="28">
        <v>598</v>
      </c>
      <c r="C601" s="26">
        <v>3.3134509405369598E-2</v>
      </c>
      <c r="D601" s="42">
        <v>7.1403197003702873E-2</v>
      </c>
      <c r="E601" s="19">
        <v>4.4173727516884961E-2</v>
      </c>
      <c r="F601" s="26">
        <v>10.453770640907248</v>
      </c>
      <c r="G601" s="19">
        <v>8.8347455033769915</v>
      </c>
    </row>
    <row r="602" spans="2:7" x14ac:dyDescent="0.4">
      <c r="B602" s="28">
        <v>599</v>
      </c>
      <c r="C602" s="26">
        <v>5.0249281926710562E-2</v>
      </c>
      <c r="D602" s="42">
        <v>4.9556667301389801E-2</v>
      </c>
      <c r="E602" s="19">
        <v>3.4825894945169245E-2</v>
      </c>
      <c r="F602" s="26">
        <v>9.9805949228100364</v>
      </c>
      <c r="G602" s="19">
        <v>6.9651789890338485</v>
      </c>
    </row>
    <row r="603" spans="2:7" x14ac:dyDescent="0.4">
      <c r="B603" s="28">
        <v>600</v>
      </c>
      <c r="C603" s="26">
        <v>4.6059043172110653E-2</v>
      </c>
      <c r="D603" s="42">
        <v>5.123837353582103E-2</v>
      </c>
      <c r="E603" s="19">
        <v>3.7690743563080005E-2</v>
      </c>
      <c r="F603" s="26">
        <v>9.7297416707931674</v>
      </c>
      <c r="G603" s="19">
        <v>7.5381487126160014</v>
      </c>
    </row>
    <row r="604" spans="2:7" x14ac:dyDescent="0.4">
      <c r="B604" s="28">
        <v>601</v>
      </c>
      <c r="C604" s="26">
        <v>5.3022109851384912E-2</v>
      </c>
      <c r="D604" s="42">
        <v>4.225632641153855E-2</v>
      </c>
      <c r="E604" s="19">
        <v>4.5435993883148215E-2</v>
      </c>
      <c r="F604" s="26">
        <v>9.5278436262923467</v>
      </c>
      <c r="G604" s="19">
        <v>9.0871987766296431</v>
      </c>
    </row>
    <row r="605" spans="2:7" x14ac:dyDescent="0.4">
      <c r="B605" s="28">
        <v>602</v>
      </c>
      <c r="C605" s="26">
        <v>4.7668653895619098E-2</v>
      </c>
      <c r="D605" s="42">
        <v>4.7391686269254246E-2</v>
      </c>
      <c r="E605" s="19">
        <v>4.2092403732586749E-2</v>
      </c>
      <c r="F605" s="26">
        <v>9.5060340164873338</v>
      </c>
      <c r="G605" s="19">
        <v>8.4184807465173499</v>
      </c>
    </row>
    <row r="606" spans="2:7" x14ac:dyDescent="0.4">
      <c r="B606" s="28">
        <v>603</v>
      </c>
      <c r="C606" s="26">
        <v>4.3990569742139322E-2</v>
      </c>
      <c r="D606" s="42">
        <v>5.333953134705946E-2</v>
      </c>
      <c r="E606" s="19">
        <v>4.8828162745063658E-2</v>
      </c>
      <c r="F606" s="26">
        <v>9.7330101089198777</v>
      </c>
      <c r="G606" s="19">
        <v>9.7656325490127323</v>
      </c>
    </row>
    <row r="607" spans="2:7" x14ac:dyDescent="0.4">
      <c r="B607" s="28">
        <v>604</v>
      </c>
      <c r="C607" s="26">
        <v>5.215026630314739E-2</v>
      </c>
      <c r="D607" s="42">
        <v>5.4578763563412749E-2</v>
      </c>
      <c r="E607" s="19">
        <v>6.4891219394961799E-2</v>
      </c>
      <c r="F607" s="26">
        <v>10.672902986656014</v>
      </c>
      <c r="G607" s="19">
        <v>12.978243878992361</v>
      </c>
    </row>
    <row r="608" spans="2:7" x14ac:dyDescent="0.4">
      <c r="B608" s="28">
        <v>605</v>
      </c>
      <c r="C608" s="26">
        <v>6.4235937352601594E-2</v>
      </c>
      <c r="D608" s="42">
        <v>4.4470870692650634E-2</v>
      </c>
      <c r="E608" s="19">
        <v>4.5734980622947133E-2</v>
      </c>
      <c r="F608" s="26">
        <v>10.870680804525223</v>
      </c>
      <c r="G608" s="19">
        <v>9.1469961245894265</v>
      </c>
    </row>
    <row r="609" spans="2:7" x14ac:dyDescent="0.4">
      <c r="B609" s="28">
        <v>606</v>
      </c>
      <c r="C609" s="26">
        <v>3.8731326504534661E-2</v>
      </c>
      <c r="D609" s="42">
        <v>5.8491392748684846E-2</v>
      </c>
      <c r="E609" s="19">
        <v>5.1914151050265256E-2</v>
      </c>
      <c r="F609" s="26">
        <v>9.7222719253219516</v>
      </c>
      <c r="G609" s="19">
        <v>10.382830210053051</v>
      </c>
    </row>
    <row r="610" spans="2:7" x14ac:dyDescent="0.4">
      <c r="B610" s="28">
        <v>607</v>
      </c>
      <c r="C610" s="26">
        <v>4.6725326549554365E-2</v>
      </c>
      <c r="D610" s="42">
        <v>5.8078126277249204E-2</v>
      </c>
      <c r="E610" s="19">
        <v>6.2552212079263925E-2</v>
      </c>
      <c r="F610" s="26">
        <v>10.480345282680357</v>
      </c>
      <c r="G610" s="19">
        <v>12.510442415852784</v>
      </c>
    </row>
    <row r="611" spans="2:7" x14ac:dyDescent="0.4">
      <c r="B611" s="28">
        <v>608</v>
      </c>
      <c r="C611" s="26">
        <v>5.6904862181817902E-2</v>
      </c>
      <c r="D611" s="42">
        <v>4.8451799759279851E-2</v>
      </c>
      <c r="E611" s="19">
        <v>4.0898811332758085E-2</v>
      </c>
      <c r="F611" s="26">
        <v>10.535666194109776</v>
      </c>
      <c r="G611" s="19">
        <v>8.1797622665516165</v>
      </c>
    </row>
    <row r="612" spans="2:7" x14ac:dyDescent="0.4">
      <c r="B612" s="28">
        <v>609</v>
      </c>
      <c r="C612" s="26">
        <v>6.4709945950679665E-2</v>
      </c>
      <c r="D612" s="42">
        <v>3.5654109986594282E-2</v>
      </c>
      <c r="E612" s="19">
        <v>5.1037491709594991E-2</v>
      </c>
      <c r="F612" s="26">
        <v>10.036405593727395</v>
      </c>
      <c r="G612" s="19">
        <v>10.207498341918999</v>
      </c>
    </row>
    <row r="613" spans="2:7" x14ac:dyDescent="0.4">
      <c r="B613" s="28">
        <v>610</v>
      </c>
      <c r="C613" s="26">
        <v>4.8283973334502878E-2</v>
      </c>
      <c r="D613" s="42">
        <v>5.7958941940921521E-2</v>
      </c>
      <c r="E613" s="19">
        <v>6.3055999506589563E-2</v>
      </c>
      <c r="F613" s="26">
        <v>10.624291527542439</v>
      </c>
      <c r="G613" s="19">
        <v>12.611199901317912</v>
      </c>
    </row>
    <row r="614" spans="2:7" x14ac:dyDescent="0.4">
      <c r="B614" s="28">
        <v>611</v>
      </c>
      <c r="C614" s="26">
        <v>4.7190837360194998E-2</v>
      </c>
      <c r="D614" s="42">
        <v>4.5716585445886422E-2</v>
      </c>
      <c r="E614" s="19">
        <v>6.0174024618995917E-2</v>
      </c>
      <c r="F614" s="26">
        <v>9.2907422806081428</v>
      </c>
      <c r="G614" s="19">
        <v>12.034804923799184</v>
      </c>
    </row>
    <row r="615" spans="2:7" x14ac:dyDescent="0.4">
      <c r="B615" s="28">
        <v>612</v>
      </c>
      <c r="C615" s="26">
        <v>4.9571254233240832E-2</v>
      </c>
      <c r="D615" s="42">
        <v>4.2821989185468923E-2</v>
      </c>
      <c r="E615" s="19">
        <v>4.9059492879113764E-2</v>
      </c>
      <c r="F615" s="26">
        <v>9.2393243418709758</v>
      </c>
      <c r="G615" s="19">
        <v>9.8118985758227524</v>
      </c>
    </row>
    <row r="616" spans="2:7" x14ac:dyDescent="0.4">
      <c r="B616" s="28">
        <v>613</v>
      </c>
      <c r="C616" s="26">
        <v>4.4109255426562674E-2</v>
      </c>
      <c r="D616" s="42">
        <v>6.1421264200804335E-2</v>
      </c>
      <c r="E616" s="19">
        <v>5.2990936667561696E-2</v>
      </c>
      <c r="F616" s="26">
        <v>10.553051962736701</v>
      </c>
      <c r="G616" s="19">
        <v>10.598187333512339</v>
      </c>
    </row>
    <row r="617" spans="2:7" x14ac:dyDescent="0.4">
      <c r="B617" s="28">
        <v>614</v>
      </c>
      <c r="C617" s="26">
        <v>5.9816262779597604E-2</v>
      </c>
      <c r="D617" s="42">
        <v>3.8769456801458678E-2</v>
      </c>
      <c r="E617" s="19">
        <v>4.8379841047308379E-2</v>
      </c>
      <c r="F617" s="26">
        <v>9.8585719581056281</v>
      </c>
      <c r="G617" s="19">
        <v>9.6759682094616757</v>
      </c>
    </row>
    <row r="618" spans="2:7" x14ac:dyDescent="0.4">
      <c r="B618" s="28">
        <v>615</v>
      </c>
      <c r="C618" s="26">
        <v>4.8929516290233642E-2</v>
      </c>
      <c r="D618" s="42">
        <v>5.1131211247022086E-2</v>
      </c>
      <c r="E618" s="19">
        <v>4.2485509311714853E-2</v>
      </c>
      <c r="F618" s="26">
        <v>10.006072753725572</v>
      </c>
      <c r="G618" s="19">
        <v>8.497101862342971</v>
      </c>
    </row>
    <row r="619" spans="2:7" x14ac:dyDescent="0.4">
      <c r="B619" s="28">
        <v>616</v>
      </c>
      <c r="C619" s="26">
        <v>5.4084595627099281E-2</v>
      </c>
      <c r="D619" s="42">
        <v>4.0678860397586565E-2</v>
      </c>
      <c r="E619" s="19">
        <v>5.5002445086879376E-2</v>
      </c>
      <c r="F619" s="26">
        <v>9.4763456024685837</v>
      </c>
      <c r="G619" s="19">
        <v>11.000489017375875</v>
      </c>
    </row>
    <row r="620" spans="2:7" x14ac:dyDescent="0.4">
      <c r="B620" s="28">
        <v>617</v>
      </c>
      <c r="C620" s="26">
        <v>4.28479272182185E-2</v>
      </c>
      <c r="D620" s="42">
        <v>4.6645618650148719E-2</v>
      </c>
      <c r="E620" s="19">
        <v>4.1302529653608422E-2</v>
      </c>
      <c r="F620" s="26">
        <v>8.9493545868367228</v>
      </c>
      <c r="G620" s="19">
        <v>8.2605059307216848</v>
      </c>
    </row>
    <row r="621" spans="2:7" x14ac:dyDescent="0.4">
      <c r="B621" s="28">
        <v>618</v>
      </c>
      <c r="C621" s="26">
        <v>5.14281416602781E-2</v>
      </c>
      <c r="D621" s="42">
        <v>4.1943110034877912E-2</v>
      </c>
      <c r="E621" s="19">
        <v>5.6295991215772057E-2</v>
      </c>
      <c r="F621" s="26">
        <v>9.3371251695156019</v>
      </c>
      <c r="G621" s="19">
        <v>11.259198243154412</v>
      </c>
    </row>
    <row r="622" spans="2:7" x14ac:dyDescent="0.4">
      <c r="B622" s="28">
        <v>619</v>
      </c>
      <c r="C622" s="26">
        <v>4.3536130844899171E-2</v>
      </c>
      <c r="D622" s="42">
        <v>5.3922680221385966E-2</v>
      </c>
      <c r="E622" s="19">
        <v>3.6972237458383551E-2</v>
      </c>
      <c r="F622" s="26">
        <v>9.7458811066285129</v>
      </c>
      <c r="G622" s="19">
        <v>7.3944474916767104</v>
      </c>
    </row>
    <row r="623" spans="2:7" x14ac:dyDescent="0.4">
      <c r="B623" s="28">
        <v>620</v>
      </c>
      <c r="C623" s="26">
        <v>4.3417295394042585E-2</v>
      </c>
      <c r="D623" s="42">
        <v>6.4050992658648012E-2</v>
      </c>
      <c r="E623" s="19">
        <v>5.2055776355073302E-2</v>
      </c>
      <c r="F623" s="26">
        <v>10.746828805269059</v>
      </c>
      <c r="G623" s="19">
        <v>10.41115527101466</v>
      </c>
    </row>
    <row r="624" spans="2:7" x14ac:dyDescent="0.4">
      <c r="B624" s="28">
        <v>621</v>
      </c>
      <c r="C624" s="26">
        <v>4.6118978320471675E-2</v>
      </c>
      <c r="D624" s="42">
        <v>5.0471953719654572E-2</v>
      </c>
      <c r="E624" s="19">
        <v>5.3464918963821828E-2</v>
      </c>
      <c r="F624" s="26">
        <v>9.6590932040126241</v>
      </c>
      <c r="G624" s="19">
        <v>10.692983792764366</v>
      </c>
    </row>
    <row r="625" spans="2:7" x14ac:dyDescent="0.4">
      <c r="B625" s="28">
        <v>622</v>
      </c>
      <c r="C625" s="26">
        <v>5.1726902062630802E-2</v>
      </c>
      <c r="D625" s="42">
        <v>5.229988987262664E-2</v>
      </c>
      <c r="E625" s="19">
        <v>3.3786682331137297E-2</v>
      </c>
      <c r="F625" s="26">
        <v>10.402679193525744</v>
      </c>
      <c r="G625" s="19">
        <v>6.7573364662274589</v>
      </c>
    </row>
    <row r="626" spans="2:7" x14ac:dyDescent="0.4">
      <c r="B626" s="28">
        <v>623</v>
      </c>
      <c r="C626" s="26">
        <v>2.9384449164758915E-2</v>
      </c>
      <c r="D626" s="42">
        <v>6.7358766227223574E-2</v>
      </c>
      <c r="E626" s="19">
        <v>5.3193206477461508E-2</v>
      </c>
      <c r="F626" s="26">
        <v>9.6743215391982496</v>
      </c>
      <c r="G626" s="19">
        <v>10.638641295492302</v>
      </c>
    </row>
    <row r="627" spans="2:7" x14ac:dyDescent="0.4">
      <c r="B627" s="28">
        <v>624</v>
      </c>
      <c r="C627" s="26">
        <v>5.2761511524380966E-2</v>
      </c>
      <c r="D627" s="42">
        <v>5.1335837287412395E-2</v>
      </c>
      <c r="E627" s="19">
        <v>4.8674908426786144E-2</v>
      </c>
      <c r="F627" s="26">
        <v>10.409734881179336</v>
      </c>
      <c r="G627" s="19">
        <v>9.7349816853572282</v>
      </c>
    </row>
    <row r="628" spans="2:7" x14ac:dyDescent="0.4">
      <c r="B628" s="28">
        <v>625</v>
      </c>
      <c r="C628" s="26">
        <v>4.1411842702945637E-2</v>
      </c>
      <c r="D628" s="42">
        <v>5.3794619459086951E-2</v>
      </c>
      <c r="E628" s="19">
        <v>3.6668591992970553E-2</v>
      </c>
      <c r="F628" s="26">
        <v>9.520646216203259</v>
      </c>
      <c r="G628" s="19">
        <v>7.3337183985941108</v>
      </c>
    </row>
    <row r="629" spans="2:7" x14ac:dyDescent="0.4">
      <c r="B629" s="28">
        <v>626</v>
      </c>
      <c r="C629" s="26">
        <v>3.4713217602393417E-2</v>
      </c>
      <c r="D629" s="42">
        <v>5.6609400304264187E-2</v>
      </c>
      <c r="E629" s="19">
        <v>5.2368536387011791E-2</v>
      </c>
      <c r="F629" s="26">
        <v>9.1322617906657602</v>
      </c>
      <c r="G629" s="19">
        <v>10.473707277402358</v>
      </c>
    </row>
    <row r="630" spans="2:7" x14ac:dyDescent="0.4">
      <c r="B630" s="28">
        <v>627</v>
      </c>
      <c r="C630" s="26">
        <v>4.8195691836497905E-2</v>
      </c>
      <c r="D630" s="42">
        <v>5.8143168266355655E-2</v>
      </c>
      <c r="E630" s="19">
        <v>4.9866432645569295E-2</v>
      </c>
      <c r="F630" s="26">
        <v>10.633886010285355</v>
      </c>
      <c r="G630" s="19">
        <v>9.9732865291138584</v>
      </c>
    </row>
    <row r="631" spans="2:7" x14ac:dyDescent="0.4">
      <c r="B631" s="28">
        <v>628</v>
      </c>
      <c r="C631" s="26">
        <v>5.6014209789997077E-2</v>
      </c>
      <c r="D631" s="42">
        <v>4.3315828259273402E-2</v>
      </c>
      <c r="E631" s="19">
        <v>5.7068506105386864E-2</v>
      </c>
      <c r="F631" s="26">
        <v>9.933003804927047</v>
      </c>
      <c r="G631" s="19">
        <v>11.413701221077373</v>
      </c>
    </row>
    <row r="632" spans="2:7" x14ac:dyDescent="0.4">
      <c r="B632" s="28">
        <v>629</v>
      </c>
      <c r="C632" s="26">
        <v>4.7022125266463835E-2</v>
      </c>
      <c r="D632" s="42">
        <v>4.9925220431046739E-2</v>
      </c>
      <c r="E632" s="19">
        <v>4.6725915852391817E-2</v>
      </c>
      <c r="F632" s="26">
        <v>9.6947345697510574</v>
      </c>
      <c r="G632" s="19">
        <v>9.3451831704783626</v>
      </c>
    </row>
    <row r="633" spans="2:7" x14ac:dyDescent="0.4">
      <c r="B633" s="28">
        <v>630</v>
      </c>
      <c r="C633" s="26">
        <v>4.5790480583759077E-2</v>
      </c>
      <c r="D633" s="42">
        <v>5.4801758344258079E-2</v>
      </c>
      <c r="E633" s="19">
        <v>7.1093623650636179E-2</v>
      </c>
      <c r="F633" s="26">
        <v>10.059223892801715</v>
      </c>
      <c r="G633" s="19">
        <v>14.218724730127235</v>
      </c>
    </row>
    <row r="634" spans="2:7" x14ac:dyDescent="0.4">
      <c r="B634" s="28">
        <v>631</v>
      </c>
      <c r="C634" s="26">
        <v>6.9141546887954874E-2</v>
      </c>
      <c r="D634" s="42">
        <v>4.0598260055000529E-2</v>
      </c>
      <c r="E634" s="19">
        <v>4.5758635473309169E-2</v>
      </c>
      <c r="F634" s="26">
        <v>10.973980694295541</v>
      </c>
      <c r="G634" s="19">
        <v>9.1517270946618332</v>
      </c>
    </row>
    <row r="635" spans="2:7" x14ac:dyDescent="0.4">
      <c r="B635" s="28">
        <v>632</v>
      </c>
      <c r="C635" s="26">
        <v>6.0585910441117871E-2</v>
      </c>
      <c r="D635" s="42">
        <v>3.4962324005347406E-2</v>
      </c>
      <c r="E635" s="19">
        <v>6.4365391394046317E-2</v>
      </c>
      <c r="F635" s="26">
        <v>9.5548234446465266</v>
      </c>
      <c r="G635" s="19">
        <v>12.873078278809263</v>
      </c>
    </row>
    <row r="636" spans="2:7" x14ac:dyDescent="0.4">
      <c r="B636" s="28">
        <v>633</v>
      </c>
      <c r="C636" s="26">
        <v>4.1045189195396396E-2</v>
      </c>
      <c r="D636" s="42">
        <v>5.563177997871141E-2</v>
      </c>
      <c r="E636" s="19">
        <v>6.892661174430606E-2</v>
      </c>
      <c r="F636" s="26">
        <v>9.6676969174107796</v>
      </c>
      <c r="G636" s="19">
        <v>13.785322348861213</v>
      </c>
    </row>
    <row r="637" spans="2:7" x14ac:dyDescent="0.4">
      <c r="B637" s="28">
        <v>634</v>
      </c>
      <c r="C637" s="26">
        <v>5.9948178666307132E-2</v>
      </c>
      <c r="D637" s="42">
        <v>3.2101140313799459E-2</v>
      </c>
      <c r="E637" s="19">
        <v>4.0095955154772531E-2</v>
      </c>
      <c r="F637" s="26">
        <v>9.2049318980106598</v>
      </c>
      <c r="G637" s="19">
        <v>8.0191910309545058</v>
      </c>
    </row>
    <row r="638" spans="2:7" x14ac:dyDescent="0.4">
      <c r="B638" s="28">
        <v>635</v>
      </c>
      <c r="C638" s="26">
        <v>3.6762192306360512E-2</v>
      </c>
      <c r="D638" s="42">
        <v>6.0179200710275771E-2</v>
      </c>
      <c r="E638" s="19">
        <v>5.5803401403833025E-2</v>
      </c>
      <c r="F638" s="26">
        <v>9.694139301663629</v>
      </c>
      <c r="G638" s="19">
        <v>11.160680280766606</v>
      </c>
    </row>
    <row r="639" spans="2:7" x14ac:dyDescent="0.4">
      <c r="B639" s="28">
        <v>636</v>
      </c>
      <c r="C639" s="26">
        <v>5.8025098135795664E-2</v>
      </c>
      <c r="D639" s="42">
        <v>4.2383961476771183E-2</v>
      </c>
      <c r="E639" s="19">
        <v>5.9701531436925706E-2</v>
      </c>
      <c r="F639" s="26">
        <v>10.040905961256684</v>
      </c>
      <c r="G639" s="19">
        <v>11.940306287385141</v>
      </c>
    </row>
    <row r="640" spans="2:7" x14ac:dyDescent="0.4">
      <c r="B640" s="28">
        <v>637</v>
      </c>
      <c r="C640" s="26">
        <v>5.6581810949808568E-2</v>
      </c>
      <c r="D640" s="42">
        <v>3.8937751482422539E-2</v>
      </c>
      <c r="E640" s="19">
        <v>4.8583827903625157E-2</v>
      </c>
      <c r="F640" s="26">
        <v>9.5519562432231098</v>
      </c>
      <c r="G640" s="19">
        <v>9.7167655807250313</v>
      </c>
    </row>
    <row r="641" spans="2:7" x14ac:dyDescent="0.4">
      <c r="B641" s="28">
        <v>638</v>
      </c>
      <c r="C641" s="26">
        <v>5.5338874404816732E-2</v>
      </c>
      <c r="D641" s="42">
        <v>4.5739897335874642E-2</v>
      </c>
      <c r="E641" s="19">
        <v>3.9571697438377199E-2</v>
      </c>
      <c r="F641" s="26">
        <v>10.107877174069138</v>
      </c>
      <c r="G641" s="19">
        <v>7.9143394876754396</v>
      </c>
    </row>
    <row r="642" spans="2:7" x14ac:dyDescent="0.4">
      <c r="B642" s="28">
        <v>639</v>
      </c>
      <c r="C642" s="26">
        <v>3.4553665717651456E-2</v>
      </c>
      <c r="D642" s="42">
        <v>5.9431554456587959E-2</v>
      </c>
      <c r="E642" s="19">
        <v>4.6479162660677122E-2</v>
      </c>
      <c r="F642" s="26">
        <v>9.3985220174239412</v>
      </c>
      <c r="G642" s="19">
        <v>9.2958325321354245</v>
      </c>
    </row>
    <row r="643" spans="2:7" x14ac:dyDescent="0.4">
      <c r="B643" s="28">
        <v>640</v>
      </c>
      <c r="C643" s="26">
        <v>5.5275782899651925E-2</v>
      </c>
      <c r="D643" s="42">
        <v>5.4752987355780547E-2</v>
      </c>
      <c r="E643" s="19">
        <v>4.5557434358753687E-2</v>
      </c>
      <c r="F643" s="26">
        <v>11.002877025543247</v>
      </c>
      <c r="G643" s="19">
        <v>9.1114868717507367</v>
      </c>
    </row>
    <row r="644" spans="2:7" x14ac:dyDescent="0.4">
      <c r="B644" s="28">
        <v>641</v>
      </c>
      <c r="C644" s="26">
        <v>5.5986317398364051E-2</v>
      </c>
      <c r="D644" s="42">
        <v>4.7576556460145275E-2</v>
      </c>
      <c r="E644" s="19">
        <v>4.6169490204706141E-2</v>
      </c>
      <c r="F644" s="26">
        <v>10.356287385850933</v>
      </c>
      <c r="G644" s="19">
        <v>9.233898040941229</v>
      </c>
    </row>
    <row r="645" spans="2:7" x14ac:dyDescent="0.4">
      <c r="B645" s="28">
        <v>642</v>
      </c>
      <c r="C645" s="26">
        <v>5.8808225855211581E-2</v>
      </c>
      <c r="D645" s="42">
        <v>4.2592794143370319E-2</v>
      </c>
      <c r="E645" s="19">
        <v>5.6964044575452781E-2</v>
      </c>
      <c r="F645" s="26">
        <v>10.140101999858189</v>
      </c>
      <c r="G645" s="19">
        <v>11.392808915090557</v>
      </c>
    </row>
    <row r="646" spans="2:7" x14ac:dyDescent="0.4">
      <c r="B646" s="28">
        <v>643</v>
      </c>
      <c r="C646" s="26">
        <v>5.1065420985498641E-2</v>
      </c>
      <c r="D646" s="42">
        <v>4.1721881874719473E-2</v>
      </c>
      <c r="E646" s="19">
        <v>5.2110516581209618E-2</v>
      </c>
      <c r="F646" s="26">
        <v>9.2787302860218119</v>
      </c>
      <c r="G646" s="19">
        <v>10.422103316241923</v>
      </c>
    </row>
    <row r="647" spans="2:7" x14ac:dyDescent="0.4">
      <c r="B647" s="28">
        <v>644</v>
      </c>
      <c r="C647" s="26">
        <v>4.7492012330818463E-2</v>
      </c>
      <c r="D647" s="42">
        <v>5.1586544752266747E-2</v>
      </c>
      <c r="E647" s="19">
        <v>4.5423653624282585E-2</v>
      </c>
      <c r="F647" s="26">
        <v>9.9078557083085208</v>
      </c>
      <c r="G647" s="19">
        <v>9.0847307248565166</v>
      </c>
    </row>
    <row r="648" spans="2:7" x14ac:dyDescent="0.4">
      <c r="B648" s="28">
        <v>645</v>
      </c>
      <c r="C648" s="26">
        <v>3.4664519347131412E-2</v>
      </c>
      <c r="D648" s="42">
        <v>6.5962924301990189E-2</v>
      </c>
      <c r="E648" s="19">
        <v>3.7235934582494475E-2</v>
      </c>
      <c r="F648" s="26">
        <v>10.06274436491216</v>
      </c>
      <c r="G648" s="19">
        <v>7.4471869164988949</v>
      </c>
    </row>
    <row r="649" spans="2:7" x14ac:dyDescent="0.4">
      <c r="B649" s="28">
        <v>646</v>
      </c>
      <c r="C649" s="26">
        <v>4.8807106389181031E-2</v>
      </c>
      <c r="D649" s="42">
        <v>5.5764342705763206E-2</v>
      </c>
      <c r="E649" s="19">
        <v>4.317585583347746E-2</v>
      </c>
      <c r="F649" s="26">
        <v>10.457144909494424</v>
      </c>
      <c r="G649" s="19">
        <v>8.6351711666954927</v>
      </c>
    </row>
    <row r="650" spans="2:7" x14ac:dyDescent="0.4">
      <c r="B650" s="28">
        <v>647</v>
      </c>
      <c r="C650" s="26">
        <v>5.1017512534575267E-2</v>
      </c>
      <c r="D650" s="42">
        <v>4.9506795146257519E-2</v>
      </c>
      <c r="E650" s="19">
        <v>4.4891571668984054E-2</v>
      </c>
      <c r="F650" s="26">
        <v>10.05243076808328</v>
      </c>
      <c r="G650" s="19">
        <v>8.9783143337968099</v>
      </c>
    </row>
    <row r="651" spans="2:7" x14ac:dyDescent="0.4">
      <c r="B651" s="28">
        <v>648</v>
      </c>
      <c r="C651" s="26">
        <v>5.3153633084853005E-2</v>
      </c>
      <c r="D651" s="42">
        <v>5.0308335801402405E-2</v>
      </c>
      <c r="E651" s="19">
        <v>4.0981815669994454E-2</v>
      </c>
      <c r="F651" s="26">
        <v>10.346196888625542</v>
      </c>
      <c r="G651" s="19">
        <v>8.19636313399889</v>
      </c>
    </row>
    <row r="652" spans="2:7" x14ac:dyDescent="0.4">
      <c r="B652" s="28">
        <v>649</v>
      </c>
      <c r="C652" s="26">
        <v>6.2798077459382234E-2</v>
      </c>
      <c r="D652" s="42">
        <v>3.2567272439566822E-2</v>
      </c>
      <c r="E652" s="19">
        <v>4.4201807995263527E-2</v>
      </c>
      <c r="F652" s="26">
        <v>9.5365349898949052</v>
      </c>
      <c r="G652" s="19">
        <v>8.8403615990527058</v>
      </c>
    </row>
    <row r="653" spans="2:7" x14ac:dyDescent="0.4">
      <c r="B653" s="28">
        <v>650</v>
      </c>
      <c r="C653" s="26">
        <v>5.4865589681688746E-2</v>
      </c>
      <c r="D653" s="42">
        <v>4.6563365931776651E-2</v>
      </c>
      <c r="E653" s="19">
        <v>5.9752439183696479E-2</v>
      </c>
      <c r="F653" s="26">
        <v>10.142895561346538</v>
      </c>
      <c r="G653" s="19">
        <v>11.950487836739295</v>
      </c>
    </row>
    <row r="654" spans="2:7" x14ac:dyDescent="0.4">
      <c r="B654" s="28">
        <v>651</v>
      </c>
      <c r="C654" s="26">
        <v>4.8151882667290771E-2</v>
      </c>
      <c r="D654" s="42">
        <v>4.8200234880961708E-2</v>
      </c>
      <c r="E654" s="19">
        <v>3.4569789173336425E-2</v>
      </c>
      <c r="F654" s="26">
        <v>9.6352117548252476</v>
      </c>
      <c r="G654" s="19">
        <v>6.9139578346672854</v>
      </c>
    </row>
    <row r="655" spans="2:7" x14ac:dyDescent="0.4">
      <c r="B655" s="28">
        <v>652</v>
      </c>
      <c r="C655" s="26">
        <v>5.2605209558602553E-2</v>
      </c>
      <c r="D655" s="42">
        <v>3.7362801859526312E-2</v>
      </c>
      <c r="E655" s="19">
        <v>6.7166983508563163E-2</v>
      </c>
      <c r="F655" s="26">
        <v>8.9968011418128864</v>
      </c>
      <c r="G655" s="19">
        <v>13.433396701712633</v>
      </c>
    </row>
    <row r="656" spans="2:7" x14ac:dyDescent="0.4">
      <c r="B656" s="28">
        <v>653</v>
      </c>
      <c r="C656" s="26">
        <v>3.3971494166127908E-2</v>
      </c>
      <c r="D656" s="42">
        <v>6.5068771162684336E-2</v>
      </c>
      <c r="E656" s="19">
        <v>5.8227624950752191E-2</v>
      </c>
      <c r="F656" s="26">
        <v>9.9040265328812236</v>
      </c>
      <c r="G656" s="19">
        <v>11.645524990150438</v>
      </c>
    </row>
    <row r="657" spans="2:7" x14ac:dyDescent="0.4">
      <c r="B657" s="28">
        <v>654</v>
      </c>
      <c r="C657" s="26">
        <v>6.4534175646098646E-2</v>
      </c>
      <c r="D657" s="42">
        <v>4.0412475592163627E-2</v>
      </c>
      <c r="E657" s="19">
        <v>6.2873402221376398E-2</v>
      </c>
      <c r="F657" s="26">
        <v>10.494665123826227</v>
      </c>
      <c r="G657" s="19">
        <v>12.57468044427528</v>
      </c>
    </row>
    <row r="658" spans="2:7" x14ac:dyDescent="0.4">
      <c r="B658" s="28">
        <v>655</v>
      </c>
      <c r="C658" s="26">
        <v>6.3703783727666469E-2</v>
      </c>
      <c r="D658" s="42">
        <v>4.0369343647364581E-2</v>
      </c>
      <c r="E658" s="19">
        <v>5.7320789062214744E-2</v>
      </c>
      <c r="F658" s="26">
        <v>10.407312737503105</v>
      </c>
      <c r="G658" s="19">
        <v>11.464157812442949</v>
      </c>
    </row>
    <row r="659" spans="2:7" x14ac:dyDescent="0.4">
      <c r="B659" s="28">
        <v>656</v>
      </c>
      <c r="C659" s="26">
        <v>5.3207177178199692E-2</v>
      </c>
      <c r="D659" s="42">
        <v>4.2638916377676271E-2</v>
      </c>
      <c r="E659" s="19">
        <v>5.1495249225544423E-2</v>
      </c>
      <c r="F659" s="26">
        <v>9.5846093555875953</v>
      </c>
      <c r="G659" s="19">
        <v>10.299049845108884</v>
      </c>
    </row>
    <row r="660" spans="2:7" x14ac:dyDescent="0.4">
      <c r="B660" s="28">
        <v>657</v>
      </c>
      <c r="C660" s="26">
        <v>3.6972130117261345E-2</v>
      </c>
      <c r="D660" s="42">
        <v>6.2539527292409969E-2</v>
      </c>
      <c r="E660" s="19">
        <v>4.3039703429585463E-2</v>
      </c>
      <c r="F660" s="26">
        <v>9.9511657409671308</v>
      </c>
      <c r="G660" s="19">
        <v>8.607940685917093</v>
      </c>
    </row>
    <row r="661" spans="2:7" x14ac:dyDescent="0.4">
      <c r="B661" s="28">
        <v>658</v>
      </c>
      <c r="C661" s="26">
        <v>4.2053887860803482E-2</v>
      </c>
      <c r="D661" s="42">
        <v>5.2834007491515698E-2</v>
      </c>
      <c r="E661" s="19">
        <v>5.560201489948377E-2</v>
      </c>
      <c r="F661" s="26">
        <v>9.488789535231918</v>
      </c>
      <c r="G661" s="19">
        <v>11.120402979896754</v>
      </c>
    </row>
    <row r="662" spans="2:7" x14ac:dyDescent="0.4">
      <c r="B662" s="28">
        <v>659</v>
      </c>
      <c r="C662" s="26">
        <v>5.0271812937759563E-2</v>
      </c>
      <c r="D662" s="42">
        <v>5.3481940964721253E-2</v>
      </c>
      <c r="E662" s="19">
        <v>5.129658766752597E-2</v>
      </c>
      <c r="F662" s="26">
        <v>10.375375390248081</v>
      </c>
      <c r="G662" s="19">
        <v>10.259317533505193</v>
      </c>
    </row>
    <row r="663" spans="2:7" x14ac:dyDescent="0.4">
      <c r="B663" s="28">
        <v>660</v>
      </c>
      <c r="C663" s="26">
        <v>6.5211688908663454E-2</v>
      </c>
      <c r="D663" s="42">
        <v>4.2511057026807395E-2</v>
      </c>
      <c r="E663" s="19">
        <v>5.2142044585240778E-2</v>
      </c>
      <c r="F663" s="26">
        <v>10.772274593547085</v>
      </c>
      <c r="G663" s="19">
        <v>10.428408917048156</v>
      </c>
    </row>
    <row r="664" spans="2:7" x14ac:dyDescent="0.4">
      <c r="B664" s="28">
        <v>661</v>
      </c>
      <c r="C664" s="26">
        <v>3.495385007085882E-2</v>
      </c>
      <c r="D664" s="42">
        <v>6.5181331474335177E-2</v>
      </c>
      <c r="E664" s="19">
        <v>5.2531243477388141E-2</v>
      </c>
      <c r="F664" s="26">
        <v>10.013518154519399</v>
      </c>
      <c r="G664" s="19">
        <v>10.506248695477629</v>
      </c>
    </row>
    <row r="665" spans="2:7" x14ac:dyDescent="0.4">
      <c r="B665" s="28">
        <v>662</v>
      </c>
      <c r="C665" s="26">
        <v>4.6504832200262483E-2</v>
      </c>
      <c r="D665" s="42">
        <v>5.5223546129269475E-2</v>
      </c>
      <c r="E665" s="19">
        <v>5.1394697240731993E-2</v>
      </c>
      <c r="F665" s="26">
        <v>10.172837832953196</v>
      </c>
      <c r="G665" s="19">
        <v>10.278939448146399</v>
      </c>
    </row>
    <row r="666" spans="2:7" x14ac:dyDescent="0.4">
      <c r="B666" s="28">
        <v>663</v>
      </c>
      <c r="C666" s="26">
        <v>4.931753229283771E-2</v>
      </c>
      <c r="D666" s="42">
        <v>4.6435170644265646E-2</v>
      </c>
      <c r="E666" s="19">
        <v>4.1681084017041445E-2</v>
      </c>
      <c r="F666" s="26">
        <v>9.5752702937103358</v>
      </c>
      <c r="G666" s="19">
        <v>8.3362168034082895</v>
      </c>
    </row>
    <row r="667" spans="2:7" x14ac:dyDescent="0.4">
      <c r="B667" s="28">
        <v>664</v>
      </c>
      <c r="C667" s="26">
        <v>4.7705878757838063E-2</v>
      </c>
      <c r="D667" s="42">
        <v>5.7505531886631878E-2</v>
      </c>
      <c r="E667" s="19">
        <v>5.8007969722672734E-2</v>
      </c>
      <c r="F667" s="26">
        <v>10.521141064446994</v>
      </c>
      <c r="G667" s="19">
        <v>11.601593944534546</v>
      </c>
    </row>
    <row r="668" spans="2:7" x14ac:dyDescent="0.4">
      <c r="B668" s="28">
        <v>665</v>
      </c>
      <c r="C668" s="26">
        <v>6.6979697870117122E-2</v>
      </c>
      <c r="D668" s="42">
        <v>3.0908136085059001E-2</v>
      </c>
      <c r="E668" s="19">
        <v>4.2443358392111358E-2</v>
      </c>
      <c r="F668" s="26">
        <v>9.788783395517612</v>
      </c>
      <c r="G668" s="19">
        <v>8.4886716784222713</v>
      </c>
    </row>
    <row r="669" spans="2:7" x14ac:dyDescent="0.4">
      <c r="B669" s="28">
        <v>666</v>
      </c>
      <c r="C669" s="26">
        <v>7.1363019351180085E-2</v>
      </c>
      <c r="D669" s="42">
        <v>3.1639978773527838E-2</v>
      </c>
      <c r="E669" s="19">
        <v>4.8256419907156033E-2</v>
      </c>
      <c r="F669" s="26">
        <v>10.300299812470792</v>
      </c>
      <c r="G669" s="19">
        <v>9.6512839814312059</v>
      </c>
    </row>
    <row r="670" spans="2:7" x14ac:dyDescent="0.4">
      <c r="B670" s="28">
        <v>667</v>
      </c>
      <c r="C670" s="26">
        <v>5.7384710465985624E-2</v>
      </c>
      <c r="D670" s="42">
        <v>4.4150755319918265E-2</v>
      </c>
      <c r="E670" s="19">
        <v>7.3768277788356262E-2</v>
      </c>
      <c r="F670" s="26">
        <v>10.153546578590388</v>
      </c>
      <c r="G670" s="19">
        <v>14.753655557671252</v>
      </c>
    </row>
    <row r="671" spans="2:7" x14ac:dyDescent="0.4">
      <c r="B671" s="28">
        <v>668</v>
      </c>
      <c r="C671" s="26">
        <v>5.2428965955299729E-2</v>
      </c>
      <c r="D671" s="42">
        <v>4.2348994254267518E-2</v>
      </c>
      <c r="E671" s="19">
        <v>4.3285880099467218E-2</v>
      </c>
      <c r="F671" s="26">
        <v>9.477796020956724</v>
      </c>
      <c r="G671" s="19">
        <v>8.6571760198934431</v>
      </c>
    </row>
    <row r="672" spans="2:7" x14ac:dyDescent="0.4">
      <c r="B672" s="28">
        <v>669</v>
      </c>
      <c r="C672" s="26">
        <v>5.3070558180775135E-2</v>
      </c>
      <c r="D672" s="42">
        <v>4.4026697507204268E-2</v>
      </c>
      <c r="E672" s="19">
        <v>3.0373917638120286E-2</v>
      </c>
      <c r="F672" s="26">
        <v>9.7097255687979391</v>
      </c>
      <c r="G672" s="19">
        <v>6.0747835276240574</v>
      </c>
    </row>
    <row r="673" spans="2:7" x14ac:dyDescent="0.4">
      <c r="B673" s="28">
        <v>670</v>
      </c>
      <c r="C673" s="26">
        <v>4.3668869971927177E-2</v>
      </c>
      <c r="D673" s="42">
        <v>5.9165236400181349E-2</v>
      </c>
      <c r="E673" s="19">
        <v>7.7237472198606494E-2</v>
      </c>
      <c r="F673" s="26">
        <v>10.283410637210853</v>
      </c>
      <c r="G673" s="19">
        <v>15.447494439721298</v>
      </c>
    </row>
    <row r="674" spans="2:7" x14ac:dyDescent="0.4">
      <c r="B674" s="28">
        <v>671</v>
      </c>
      <c r="C674" s="26">
        <v>5.0582379217066355E-2</v>
      </c>
      <c r="D674" s="42">
        <v>4.6066685534744897E-2</v>
      </c>
      <c r="E674" s="19">
        <v>4.2341885139789273E-2</v>
      </c>
      <c r="F674" s="26">
        <v>9.6649064751811249</v>
      </c>
      <c r="G674" s="19">
        <v>8.468377027957855</v>
      </c>
    </row>
    <row r="675" spans="2:7" x14ac:dyDescent="0.4">
      <c r="B675" s="28">
        <v>672</v>
      </c>
      <c r="C675" s="26">
        <v>5.2072031817226756E-2</v>
      </c>
      <c r="D675" s="42">
        <v>4.1168677976853765E-2</v>
      </c>
      <c r="E675" s="19">
        <v>6.1405312778944524E-2</v>
      </c>
      <c r="F675" s="26">
        <v>9.3240709794080523</v>
      </c>
      <c r="G675" s="19">
        <v>12.281062555788905</v>
      </c>
    </row>
    <row r="676" spans="2:7" x14ac:dyDescent="0.4">
      <c r="B676" s="28">
        <v>673</v>
      </c>
      <c r="C676" s="26">
        <v>5.003466368947207E-2</v>
      </c>
      <c r="D676" s="42">
        <v>5.3722731936064215E-2</v>
      </c>
      <c r="E676" s="19">
        <v>3.7061691402065361E-2</v>
      </c>
      <c r="F676" s="26">
        <v>10.375739562553628</v>
      </c>
      <c r="G676" s="19">
        <v>7.4123382804130724</v>
      </c>
    </row>
    <row r="677" spans="2:7" x14ac:dyDescent="0.4">
      <c r="B677" s="28">
        <v>674</v>
      </c>
      <c r="C677" s="26">
        <v>4.5604874139499804E-2</v>
      </c>
      <c r="D677" s="42">
        <v>5.0960538021921117E-2</v>
      </c>
      <c r="E677" s="19">
        <v>5.7172859619060823E-2</v>
      </c>
      <c r="F677" s="26">
        <v>9.6565412161420916</v>
      </c>
      <c r="G677" s="19">
        <v>11.434571923812165</v>
      </c>
    </row>
    <row r="678" spans="2:7" x14ac:dyDescent="0.4">
      <c r="B678" s="28">
        <v>675</v>
      </c>
      <c r="C678" s="26">
        <v>4.3361378891359062E-2</v>
      </c>
      <c r="D678" s="42">
        <v>5.8000667800263382E-2</v>
      </c>
      <c r="E678" s="19">
        <v>5.7148768535157102E-2</v>
      </c>
      <c r="F678" s="26">
        <v>10.136204669162243</v>
      </c>
      <c r="G678" s="19">
        <v>11.42975370703142</v>
      </c>
    </row>
    <row r="679" spans="2:7" x14ac:dyDescent="0.4">
      <c r="B679" s="28">
        <v>676</v>
      </c>
      <c r="C679" s="26">
        <v>5.0444131559941464E-2</v>
      </c>
      <c r="D679" s="42">
        <v>5.2103630853049865E-2</v>
      </c>
      <c r="E679" s="19">
        <v>4.5834667018155278E-2</v>
      </c>
      <c r="F679" s="26">
        <v>10.254776241299133</v>
      </c>
      <c r="G679" s="19">
        <v>9.1669334036310559</v>
      </c>
    </row>
    <row r="680" spans="2:7" x14ac:dyDescent="0.4">
      <c r="B680" s="28">
        <v>677</v>
      </c>
      <c r="C680" s="26">
        <v>3.2009626904966344E-2</v>
      </c>
      <c r="D680" s="42">
        <v>6.9938505919736257E-2</v>
      </c>
      <c r="E680" s="19">
        <v>5.6208838206696754E-2</v>
      </c>
      <c r="F680" s="26">
        <v>10.19481328247026</v>
      </c>
      <c r="G680" s="19">
        <v>11.241767641339351</v>
      </c>
    </row>
    <row r="681" spans="2:7" x14ac:dyDescent="0.4">
      <c r="B681" s="28">
        <v>678</v>
      </c>
      <c r="C681" s="26">
        <v>5.3446728482715505E-2</v>
      </c>
      <c r="D681" s="42">
        <v>4.8366944399058198E-2</v>
      </c>
      <c r="E681" s="19">
        <v>5.1174706273547518E-2</v>
      </c>
      <c r="F681" s="26">
        <v>10.18136728817737</v>
      </c>
      <c r="G681" s="19">
        <v>10.234941254709504</v>
      </c>
    </row>
    <row r="682" spans="2:7" x14ac:dyDescent="0.4">
      <c r="B682" s="28">
        <v>679</v>
      </c>
      <c r="C682" s="26">
        <v>4.9074950834532512E-2</v>
      </c>
      <c r="D682" s="42">
        <v>5.5787729482687426E-2</v>
      </c>
      <c r="E682" s="19">
        <v>4.4057292951537153E-2</v>
      </c>
      <c r="F682" s="26">
        <v>10.486268031721995</v>
      </c>
      <c r="G682" s="19">
        <v>8.8114585903074314</v>
      </c>
    </row>
    <row r="683" spans="2:7" x14ac:dyDescent="0.4">
      <c r="B683" s="28">
        <v>680</v>
      </c>
      <c r="C683" s="26">
        <v>4.0734805595639349E-2</v>
      </c>
      <c r="D683" s="42">
        <v>5.4418522903212002E-2</v>
      </c>
      <c r="E683" s="19">
        <v>3.2353097971392367E-2</v>
      </c>
      <c r="F683" s="26">
        <v>9.5153328498851337</v>
      </c>
      <c r="G683" s="19">
        <v>6.4706195942784737</v>
      </c>
    </row>
    <row r="684" spans="2:7" x14ac:dyDescent="0.4">
      <c r="B684" s="28">
        <v>681</v>
      </c>
      <c r="C684" s="26">
        <v>4.4722930142022325E-2</v>
      </c>
      <c r="D684" s="42">
        <v>5.52853421656768E-2</v>
      </c>
      <c r="E684" s="19">
        <v>5.331250510581205E-2</v>
      </c>
      <c r="F684" s="26">
        <v>10.000827230769913</v>
      </c>
      <c r="G684" s="19">
        <v>10.662501021162409</v>
      </c>
    </row>
    <row r="685" spans="2:7" x14ac:dyDescent="0.4">
      <c r="B685" s="28">
        <v>682</v>
      </c>
      <c r="C685" s="26">
        <v>4.7634298534335866E-2</v>
      </c>
      <c r="D685" s="42">
        <v>4.327658710280291E-2</v>
      </c>
      <c r="E685" s="19">
        <v>4.6945257342618528E-2</v>
      </c>
      <c r="F685" s="26">
        <v>9.0910885637138783</v>
      </c>
      <c r="G685" s="19">
        <v>9.3890514685237054</v>
      </c>
    </row>
    <row r="686" spans="2:7" x14ac:dyDescent="0.4">
      <c r="B686" s="28">
        <v>683</v>
      </c>
      <c r="C686" s="26">
        <v>6.0205896601313966E-2</v>
      </c>
      <c r="D686" s="42">
        <v>3.1451564618324962E-2</v>
      </c>
      <c r="E686" s="19">
        <v>2.7786264390359739E-2</v>
      </c>
      <c r="F686" s="26">
        <v>9.1657461219638936</v>
      </c>
      <c r="G686" s="19">
        <v>5.5572528780719477</v>
      </c>
    </row>
    <row r="687" spans="2:7" x14ac:dyDescent="0.4">
      <c r="B687" s="28">
        <v>684</v>
      </c>
      <c r="C687" s="26">
        <v>2.7911101663613696E-2</v>
      </c>
      <c r="D687" s="42">
        <v>6.3999035225870485E-2</v>
      </c>
      <c r="E687" s="19">
        <v>5.705868261054655E-2</v>
      </c>
      <c r="F687" s="26">
        <v>9.1910136889484182</v>
      </c>
      <c r="G687" s="19">
        <v>11.41173652210931</v>
      </c>
    </row>
    <row r="688" spans="2:7" x14ac:dyDescent="0.4">
      <c r="B688" s="28">
        <v>685</v>
      </c>
      <c r="C688" s="26">
        <v>6.2017734496030895E-2</v>
      </c>
      <c r="D688" s="42">
        <v>4.7005216638701185E-2</v>
      </c>
      <c r="E688" s="19">
        <v>4.5384084548847133E-2</v>
      </c>
      <c r="F688" s="26">
        <v>10.902295113473208</v>
      </c>
      <c r="G688" s="19">
        <v>9.0768169097694269</v>
      </c>
    </row>
    <row r="689" spans="2:7" x14ac:dyDescent="0.4">
      <c r="B689" s="28">
        <v>686</v>
      </c>
      <c r="C689" s="26">
        <v>4.4957326479373338E-2</v>
      </c>
      <c r="D689" s="42">
        <v>5.3619379059025099E-2</v>
      </c>
      <c r="E689" s="19">
        <v>3.6373950531684893E-2</v>
      </c>
      <c r="F689" s="26">
        <v>9.8576705538398439</v>
      </c>
      <c r="G689" s="19">
        <v>7.2747901063369786</v>
      </c>
    </row>
    <row r="690" spans="2:7" x14ac:dyDescent="0.4">
      <c r="B690" s="28">
        <v>687</v>
      </c>
      <c r="C690" s="26">
        <v>6.0261288970659646E-2</v>
      </c>
      <c r="D690" s="42">
        <v>3.1224183548478925E-2</v>
      </c>
      <c r="E690" s="19">
        <v>6.0416685423844749E-2</v>
      </c>
      <c r="F690" s="26">
        <v>9.1485472519138575</v>
      </c>
      <c r="G690" s="19">
        <v>12.083337084768949</v>
      </c>
    </row>
    <row r="691" spans="2:7" x14ac:dyDescent="0.4">
      <c r="B691" s="28">
        <v>688</v>
      </c>
      <c r="C691" s="26">
        <v>5.5831898261701207E-2</v>
      </c>
      <c r="D691" s="42">
        <v>4.6799877429414175E-2</v>
      </c>
      <c r="E691" s="19">
        <v>3.4644666145339127E-2</v>
      </c>
      <c r="F691" s="26">
        <v>10.263177569111537</v>
      </c>
      <c r="G691" s="19">
        <v>6.9289332290678258</v>
      </c>
    </row>
    <row r="692" spans="2:7" x14ac:dyDescent="0.4">
      <c r="B692" s="28">
        <v>689</v>
      </c>
      <c r="C692" s="26">
        <v>5.2642724217278017E-2</v>
      </c>
      <c r="D692" s="42">
        <v>4.5833059495310177E-2</v>
      </c>
      <c r="E692" s="19">
        <v>4.8594279995574759E-2</v>
      </c>
      <c r="F692" s="26">
        <v>9.8475783712588196</v>
      </c>
      <c r="G692" s="19">
        <v>9.7188559991149521</v>
      </c>
    </row>
    <row r="693" spans="2:7" x14ac:dyDescent="0.4">
      <c r="B693" s="28">
        <v>690</v>
      </c>
      <c r="C693" s="26">
        <v>5.4957284865206298E-2</v>
      </c>
      <c r="D693" s="42">
        <v>3.9099107927849021E-2</v>
      </c>
      <c r="E693" s="19">
        <v>5.5184099196951053E-2</v>
      </c>
      <c r="F693" s="26">
        <v>9.4056392793055323</v>
      </c>
      <c r="G693" s="19">
        <v>11.03681983939021</v>
      </c>
    </row>
    <row r="694" spans="2:7" x14ac:dyDescent="0.4">
      <c r="B694" s="28">
        <v>691</v>
      </c>
      <c r="C694" s="26">
        <v>5.1302248025142431E-2</v>
      </c>
      <c r="D694" s="42">
        <v>5.235302001972076E-2</v>
      </c>
      <c r="E694" s="19">
        <v>5.5901019548202126E-2</v>
      </c>
      <c r="F694" s="26">
        <v>10.365526804486318</v>
      </c>
      <c r="G694" s="19">
        <v>11.180203909640426</v>
      </c>
    </row>
    <row r="695" spans="2:7" x14ac:dyDescent="0.4">
      <c r="B695" s="28">
        <v>692</v>
      </c>
      <c r="C695" s="26">
        <v>5.4637813070974851E-2</v>
      </c>
      <c r="D695" s="42">
        <v>5.2506534604316327E-2</v>
      </c>
      <c r="E695" s="19">
        <v>4.7464944393053939E-2</v>
      </c>
      <c r="F695" s="26">
        <v>10.714434767529118</v>
      </c>
      <c r="G695" s="19">
        <v>9.4929888786107881</v>
      </c>
    </row>
    <row r="696" spans="2:7" x14ac:dyDescent="0.4">
      <c r="B696" s="28">
        <v>693</v>
      </c>
      <c r="C696" s="26">
        <v>4.8553541479277713E-2</v>
      </c>
      <c r="D696" s="42">
        <v>5.2675727288739232E-2</v>
      </c>
      <c r="E696" s="19">
        <v>5.5339432592262455E-2</v>
      </c>
      <c r="F696" s="26">
        <v>10.122926876801696</v>
      </c>
      <c r="G696" s="19">
        <v>11.067886518452491</v>
      </c>
    </row>
    <row r="697" spans="2:7" x14ac:dyDescent="0.4">
      <c r="B697" s="28">
        <v>694</v>
      </c>
      <c r="C697" s="26">
        <v>5.4398645594739267E-2</v>
      </c>
      <c r="D697" s="42">
        <v>5.4764833522354159E-2</v>
      </c>
      <c r="E697" s="19">
        <v>5.6541131683230494E-2</v>
      </c>
      <c r="F697" s="26">
        <v>10.916347911709343</v>
      </c>
      <c r="G697" s="19">
        <v>11.308226336646099</v>
      </c>
    </row>
    <row r="698" spans="2:7" x14ac:dyDescent="0.4">
      <c r="B698" s="28">
        <v>695</v>
      </c>
      <c r="C698" s="26">
        <v>4.9817442161806169E-2</v>
      </c>
      <c r="D698" s="42">
        <v>5.6284991003637791E-2</v>
      </c>
      <c r="E698" s="19">
        <v>4.404020173032825E-2</v>
      </c>
      <c r="F698" s="26">
        <v>10.610243316544397</v>
      </c>
      <c r="G698" s="19">
        <v>8.8080403460656509</v>
      </c>
    </row>
    <row r="699" spans="2:7" x14ac:dyDescent="0.4">
      <c r="B699" s="28">
        <v>696</v>
      </c>
      <c r="C699" s="26">
        <v>5.3341640257708212E-2</v>
      </c>
      <c r="D699" s="42">
        <v>4.1484763453913012E-2</v>
      </c>
      <c r="E699" s="19">
        <v>5.2910721813015649E-2</v>
      </c>
      <c r="F699" s="26">
        <v>9.4826403711621232</v>
      </c>
      <c r="G699" s="19">
        <v>10.582144362603129</v>
      </c>
    </row>
    <row r="700" spans="2:7" x14ac:dyDescent="0.4">
      <c r="B700" s="28">
        <v>697</v>
      </c>
      <c r="C700" s="26">
        <v>3.6076616593180025E-2</v>
      </c>
      <c r="D700" s="42">
        <v>6.6226675203044857E-2</v>
      </c>
      <c r="E700" s="19">
        <v>4.787296922673908E-2</v>
      </c>
      <c r="F700" s="26">
        <v>10.230329179622489</v>
      </c>
      <c r="G700" s="19">
        <v>9.5745938453478168</v>
      </c>
    </row>
    <row r="701" spans="2:7" x14ac:dyDescent="0.4">
      <c r="B701" s="28">
        <v>698</v>
      </c>
      <c r="C701" s="26">
        <v>3.867463930626612E-2</v>
      </c>
      <c r="D701" s="42">
        <v>5.8247854028552759E-2</v>
      </c>
      <c r="E701" s="19">
        <v>5.6450286820557083E-2</v>
      </c>
      <c r="F701" s="26">
        <v>9.6922493334818878</v>
      </c>
      <c r="G701" s="19">
        <v>11.290057364111416</v>
      </c>
    </row>
    <row r="702" spans="2:7" x14ac:dyDescent="0.4">
      <c r="B702" s="28">
        <v>699</v>
      </c>
      <c r="C702" s="26">
        <v>7.181643140536012E-2</v>
      </c>
      <c r="D702" s="42">
        <v>3.0441540334455557E-2</v>
      </c>
      <c r="E702" s="19">
        <v>4.2900838215994705E-2</v>
      </c>
      <c r="F702" s="26">
        <v>10.225797173981569</v>
      </c>
      <c r="G702" s="19">
        <v>8.5801676431989407</v>
      </c>
    </row>
    <row r="703" spans="2:7" x14ac:dyDescent="0.4">
      <c r="B703" s="28">
        <v>700</v>
      </c>
      <c r="C703" s="26">
        <v>4.3638718046678349E-2</v>
      </c>
      <c r="D703" s="42">
        <v>5.9677133048078451E-2</v>
      </c>
      <c r="E703" s="19">
        <v>6.7825367941763748E-2</v>
      </c>
      <c r="F703" s="26">
        <v>10.331585109475681</v>
      </c>
      <c r="G703" s="19">
        <v>13.56507358835275</v>
      </c>
    </row>
    <row r="704" spans="2:7" x14ac:dyDescent="0.4">
      <c r="B704" s="28">
        <v>701</v>
      </c>
      <c r="C704" s="26">
        <v>5.8102287325711835E-2</v>
      </c>
      <c r="D704" s="42">
        <v>4.2947723839539563E-2</v>
      </c>
      <c r="E704" s="19">
        <v>5.7936851800621941E-2</v>
      </c>
      <c r="F704" s="26">
        <v>10.105001116525141</v>
      </c>
      <c r="G704" s="19">
        <v>11.587370360124389</v>
      </c>
    </row>
    <row r="705" spans="2:7" x14ac:dyDescent="0.4">
      <c r="B705" s="28">
        <v>702</v>
      </c>
      <c r="C705" s="26">
        <v>5.7123559871250763E-2</v>
      </c>
      <c r="D705" s="42">
        <v>4.3946216588657459E-2</v>
      </c>
      <c r="E705" s="19">
        <v>5.860913791321877E-2</v>
      </c>
      <c r="F705" s="26">
        <v>10.106977645990822</v>
      </c>
      <c r="G705" s="19">
        <v>11.721827582643755</v>
      </c>
    </row>
    <row r="706" spans="2:7" x14ac:dyDescent="0.4">
      <c r="B706" s="28">
        <v>703</v>
      </c>
      <c r="C706" s="26">
        <v>5.8323575201054245E-2</v>
      </c>
      <c r="D706" s="42">
        <v>4.2741235823764587E-2</v>
      </c>
      <c r="E706" s="19">
        <v>2.9192015189897644E-2</v>
      </c>
      <c r="F706" s="26">
        <v>10.106481102481883</v>
      </c>
      <c r="G706" s="19">
        <v>5.8384030379795293</v>
      </c>
    </row>
    <row r="707" spans="2:7" x14ac:dyDescent="0.4">
      <c r="B707" s="28">
        <v>704</v>
      </c>
      <c r="C707" s="26">
        <v>5.4835395181513549E-2</v>
      </c>
      <c r="D707" s="42">
        <v>3.8578658933485319E-2</v>
      </c>
      <c r="E707" s="19">
        <v>5.6592094750011201E-2</v>
      </c>
      <c r="F707" s="26">
        <v>9.3414054114998866</v>
      </c>
      <c r="G707" s="19">
        <v>11.31841895000224</v>
      </c>
    </row>
    <row r="708" spans="2:7" x14ac:dyDescent="0.4">
      <c r="B708" s="28">
        <v>705</v>
      </c>
      <c r="C708" s="26">
        <v>3.7976931909788056E-2</v>
      </c>
      <c r="D708" s="42">
        <v>6.6289115871247362E-2</v>
      </c>
      <c r="E708" s="19">
        <v>5.3434153050495467E-2</v>
      </c>
      <c r="F708" s="26">
        <v>10.426604778103542</v>
      </c>
      <c r="G708" s="19">
        <v>10.686830610099094</v>
      </c>
    </row>
    <row r="709" spans="2:7" x14ac:dyDescent="0.4">
      <c r="B709" s="28">
        <v>706</v>
      </c>
      <c r="C709" s="26">
        <v>4.887881920827878E-2</v>
      </c>
      <c r="D709" s="42">
        <v>5.2316621228059149E-2</v>
      </c>
      <c r="E709" s="19">
        <v>4.9571334167524982E-2</v>
      </c>
      <c r="F709" s="26">
        <v>10.119544043633793</v>
      </c>
      <c r="G709" s="19">
        <v>9.9142668335049962</v>
      </c>
    </row>
    <row r="710" spans="2:7" x14ac:dyDescent="0.4">
      <c r="B710" s="28">
        <v>707</v>
      </c>
      <c r="C710" s="26">
        <v>5.8578495169593403E-2</v>
      </c>
      <c r="D710" s="42">
        <v>5.3513835560770898E-2</v>
      </c>
      <c r="E710" s="19">
        <v>4.2673286339872565E-2</v>
      </c>
      <c r="F710" s="26">
        <v>11.20923307303643</v>
      </c>
      <c r="G710" s="19">
        <v>8.534657267974513</v>
      </c>
    </row>
    <row r="711" spans="2:7" x14ac:dyDescent="0.4">
      <c r="B711" s="28">
        <v>708</v>
      </c>
      <c r="C711" s="26">
        <v>5.1841329468624187E-2</v>
      </c>
      <c r="D711" s="42">
        <v>5.1499549535546571E-2</v>
      </c>
      <c r="E711" s="19">
        <v>6.0451332831091997E-2</v>
      </c>
      <c r="F711" s="26">
        <v>10.334087900417074</v>
      </c>
      <c r="G711" s="19">
        <v>12.0902665662184</v>
      </c>
    </row>
    <row r="712" spans="2:7" x14ac:dyDescent="0.4">
      <c r="B712" s="28">
        <v>709</v>
      </c>
      <c r="C712" s="26">
        <v>5.1535781836307887E-2</v>
      </c>
      <c r="D712" s="42">
        <v>3.9114761655914196E-2</v>
      </c>
      <c r="E712" s="19">
        <v>5.4181762057264014E-2</v>
      </c>
      <c r="F712" s="26">
        <v>9.0650543492222084</v>
      </c>
      <c r="G712" s="19">
        <v>10.836352411452802</v>
      </c>
    </row>
    <row r="713" spans="2:7" x14ac:dyDescent="0.4">
      <c r="B713" s="28">
        <v>710</v>
      </c>
      <c r="C713" s="26">
        <v>5.5889144588765732E-2</v>
      </c>
      <c r="D713" s="42">
        <v>5.2239857298253083E-2</v>
      </c>
      <c r="E713" s="19">
        <v>3.3875932542591726E-2</v>
      </c>
      <c r="F713" s="26">
        <v>10.812900188701882</v>
      </c>
      <c r="G713" s="19">
        <v>6.7751865085183454</v>
      </c>
    </row>
    <row r="714" spans="2:7" x14ac:dyDescent="0.4">
      <c r="B714" s="28">
        <v>711</v>
      </c>
      <c r="C714" s="26">
        <v>5.9637859260241906E-2</v>
      </c>
      <c r="D714" s="42">
        <v>4.5776103652075101E-2</v>
      </c>
      <c r="E714" s="19">
        <v>3.7369946197759588E-2</v>
      </c>
      <c r="F714" s="26">
        <v>10.541396291231701</v>
      </c>
      <c r="G714" s="19">
        <v>7.4739892395519174</v>
      </c>
    </row>
    <row r="715" spans="2:7" x14ac:dyDescent="0.4">
      <c r="B715" s="28">
        <v>712</v>
      </c>
      <c r="C715" s="26">
        <v>5.2034774862853447E-2</v>
      </c>
      <c r="D715" s="42">
        <v>5.1678214126116305E-2</v>
      </c>
      <c r="E715" s="19">
        <v>6.0950143494993003E-2</v>
      </c>
      <c r="F715" s="26">
        <v>10.371298898896974</v>
      </c>
      <c r="G715" s="19">
        <v>12.190028698998601</v>
      </c>
    </row>
    <row r="716" spans="2:7" x14ac:dyDescent="0.4">
      <c r="B716" s="28">
        <v>713</v>
      </c>
      <c r="C716" s="26">
        <v>5.5878854217140665E-2</v>
      </c>
      <c r="D716" s="42">
        <v>4.3202173761692213E-2</v>
      </c>
      <c r="E716" s="19">
        <v>2.3734767663098347E-2</v>
      </c>
      <c r="F716" s="26">
        <v>9.9081027978832878</v>
      </c>
      <c r="G716" s="19">
        <v>4.7469535326196697</v>
      </c>
    </row>
    <row r="717" spans="2:7" x14ac:dyDescent="0.4">
      <c r="B717" s="28">
        <v>714</v>
      </c>
      <c r="C717" s="26">
        <v>4.4298671086985535E-2</v>
      </c>
      <c r="D717" s="42">
        <v>4.56007732123032E-2</v>
      </c>
      <c r="E717" s="19">
        <v>5.1946264903725184E-2</v>
      </c>
      <c r="F717" s="26">
        <v>8.9899444299288724</v>
      </c>
      <c r="G717" s="19">
        <v>10.389252980745036</v>
      </c>
    </row>
    <row r="718" spans="2:7" x14ac:dyDescent="0.4">
      <c r="B718" s="28">
        <v>715</v>
      </c>
      <c r="C718" s="26">
        <v>5.2843270031162251E-2</v>
      </c>
      <c r="D718" s="42">
        <v>5.2209043421788934E-2</v>
      </c>
      <c r="E718" s="19">
        <v>4.4307959133932026E-2</v>
      </c>
      <c r="F718" s="26">
        <v>10.505231345295119</v>
      </c>
      <c r="G718" s="19">
        <v>8.8615918267864053</v>
      </c>
    </row>
    <row r="719" spans="2:7" x14ac:dyDescent="0.4">
      <c r="B719" s="28">
        <v>716</v>
      </c>
      <c r="C719" s="26">
        <v>4.1796972003696392E-2</v>
      </c>
      <c r="D719" s="42">
        <v>5.6884994070293071E-2</v>
      </c>
      <c r="E719" s="19">
        <v>3.7443727950977147E-2</v>
      </c>
      <c r="F719" s="26">
        <v>9.8681966073989464</v>
      </c>
      <c r="G719" s="19">
        <v>7.4887455901954292</v>
      </c>
    </row>
    <row r="720" spans="2:7" x14ac:dyDescent="0.4">
      <c r="B720" s="28">
        <v>717</v>
      </c>
      <c r="C720" s="26">
        <v>4.1116441937345177E-2</v>
      </c>
      <c r="D720" s="42">
        <v>4.6340105062206247E-2</v>
      </c>
      <c r="E720" s="19">
        <v>6.0267617591053292E-2</v>
      </c>
      <c r="F720" s="26">
        <v>8.7456546999551428</v>
      </c>
      <c r="G720" s="19">
        <v>12.053523518210659</v>
      </c>
    </row>
    <row r="721" spans="2:7" x14ac:dyDescent="0.4">
      <c r="B721" s="28">
        <v>718</v>
      </c>
      <c r="C721" s="26">
        <v>6.1311683037541156E-2</v>
      </c>
      <c r="D721" s="42">
        <v>3.7546129826202659E-2</v>
      </c>
      <c r="E721" s="19">
        <v>5.2543532331231609E-2</v>
      </c>
      <c r="F721" s="26">
        <v>9.8857812863743817</v>
      </c>
      <c r="G721" s="19">
        <v>10.508706466246322</v>
      </c>
    </row>
    <row r="722" spans="2:7" x14ac:dyDescent="0.4">
      <c r="B722" s="28">
        <v>719</v>
      </c>
      <c r="C722" s="26">
        <v>6.8396249560252823E-2</v>
      </c>
      <c r="D722" s="42">
        <v>2.849842944176632E-2</v>
      </c>
      <c r="E722" s="19">
        <v>5.9443197948312425E-2</v>
      </c>
      <c r="F722" s="26">
        <v>9.6894679002019153</v>
      </c>
      <c r="G722" s="19">
        <v>11.888639589662485</v>
      </c>
    </row>
    <row r="723" spans="2:7" x14ac:dyDescent="0.4">
      <c r="B723" s="28">
        <v>720</v>
      </c>
      <c r="C723" s="26">
        <v>4.9941845295798891E-2</v>
      </c>
      <c r="D723" s="42">
        <v>4.846804353097045E-2</v>
      </c>
      <c r="E723" s="19">
        <v>5.1378081775243521E-2</v>
      </c>
      <c r="F723" s="26">
        <v>9.8409888826769354</v>
      </c>
      <c r="G723" s="19">
        <v>10.275616355048705</v>
      </c>
    </row>
    <row r="724" spans="2:7" x14ac:dyDescent="0.4">
      <c r="B724" s="28">
        <v>721</v>
      </c>
      <c r="C724" s="26">
        <v>4.5887697451187086E-2</v>
      </c>
      <c r="D724" s="42">
        <v>5.2265532100307072E-2</v>
      </c>
      <c r="E724" s="19">
        <v>3.9054403171335912E-2</v>
      </c>
      <c r="F724" s="26">
        <v>9.8153229551494157</v>
      </c>
      <c r="G724" s="19">
        <v>7.8108806342671828</v>
      </c>
    </row>
    <row r="725" spans="2:7" x14ac:dyDescent="0.4">
      <c r="B725" s="28">
        <v>722</v>
      </c>
      <c r="C725" s="26">
        <v>4.5867020244801014E-2</v>
      </c>
      <c r="D725" s="42">
        <v>5.6191694278900521E-2</v>
      </c>
      <c r="E725" s="19">
        <v>5.913154657323804E-2</v>
      </c>
      <c r="F725" s="26">
        <v>10.205871452370154</v>
      </c>
      <c r="G725" s="19">
        <v>11.826309314647608</v>
      </c>
    </row>
    <row r="726" spans="2:7" x14ac:dyDescent="0.4">
      <c r="B726" s="28">
        <v>723</v>
      </c>
      <c r="C726" s="26">
        <v>5.5370472742654671E-2</v>
      </c>
      <c r="D726" s="42">
        <v>4.7075625807976369E-2</v>
      </c>
      <c r="E726" s="19">
        <v>4.8062390197263903E-2</v>
      </c>
      <c r="F726" s="26">
        <v>10.244609855063104</v>
      </c>
      <c r="G726" s="19">
        <v>9.61247803945278</v>
      </c>
    </row>
    <row r="727" spans="2:7" x14ac:dyDescent="0.4">
      <c r="B727" s="28">
        <v>724</v>
      </c>
      <c r="C727" s="26">
        <v>5.0180030316301173E-2</v>
      </c>
      <c r="D727" s="42">
        <v>5.5509031618331296E-2</v>
      </c>
      <c r="E727" s="19">
        <v>4.1843842683415781E-2</v>
      </c>
      <c r="F727" s="26">
        <v>10.568906193463247</v>
      </c>
      <c r="G727" s="19">
        <v>8.3687685366831559</v>
      </c>
    </row>
    <row r="728" spans="2:7" x14ac:dyDescent="0.4">
      <c r="B728" s="28">
        <v>725</v>
      </c>
      <c r="C728" s="26">
        <v>5.813638504495118E-2</v>
      </c>
      <c r="D728" s="42">
        <v>4.599138722338153E-2</v>
      </c>
      <c r="E728" s="19">
        <v>4.3004852235818375E-2</v>
      </c>
      <c r="F728" s="26">
        <v>10.412777226833271</v>
      </c>
      <c r="G728" s="19">
        <v>8.6009704471636752</v>
      </c>
    </row>
    <row r="729" spans="2:7" x14ac:dyDescent="0.4">
      <c r="B729" s="28">
        <v>726</v>
      </c>
      <c r="C729" s="26">
        <v>4.8862903982132076E-2</v>
      </c>
      <c r="D729" s="42">
        <v>5.0611998326756814E-2</v>
      </c>
      <c r="E729" s="19">
        <v>4.4452072616562747E-2</v>
      </c>
      <c r="F729" s="26">
        <v>9.9474902308888886</v>
      </c>
      <c r="G729" s="19">
        <v>8.8904145233125487</v>
      </c>
    </row>
    <row r="730" spans="2:7" x14ac:dyDescent="0.4">
      <c r="B730" s="28">
        <v>727</v>
      </c>
      <c r="C730" s="26">
        <v>3.120864839278234E-2</v>
      </c>
      <c r="D730" s="42">
        <v>6.3902884201362656E-2</v>
      </c>
      <c r="E730" s="19">
        <v>5.1569785704668643E-2</v>
      </c>
      <c r="F730" s="26">
        <v>9.511153259414499</v>
      </c>
      <c r="G730" s="19">
        <v>10.313957140933729</v>
      </c>
    </row>
    <row r="731" spans="2:7" x14ac:dyDescent="0.4">
      <c r="B731" s="28">
        <v>728</v>
      </c>
      <c r="C731" s="26">
        <v>4.6544776864706205E-2</v>
      </c>
      <c r="D731" s="42">
        <v>5.1120462012058318E-2</v>
      </c>
      <c r="E731" s="19">
        <v>6.1847127198317323E-2</v>
      </c>
      <c r="F731" s="26">
        <v>9.7665238876764526</v>
      </c>
      <c r="G731" s="19">
        <v>12.369425439663464</v>
      </c>
    </row>
    <row r="732" spans="2:7" x14ac:dyDescent="0.4">
      <c r="B732" s="28">
        <v>729</v>
      </c>
      <c r="C732" s="26">
        <v>2.7629710579118217E-2</v>
      </c>
      <c r="D732" s="42">
        <v>6.7802095361986836E-2</v>
      </c>
      <c r="E732" s="19">
        <v>3.2438966255554424E-2</v>
      </c>
      <c r="F732" s="26">
        <v>9.5431805941105061</v>
      </c>
      <c r="G732" s="19">
        <v>6.4877932511108849</v>
      </c>
    </row>
    <row r="733" spans="2:7" x14ac:dyDescent="0.4">
      <c r="B733" s="28">
        <v>730</v>
      </c>
      <c r="C733" s="26">
        <v>4.4642469126734488E-2</v>
      </c>
      <c r="D733" s="42">
        <v>6.1674314620059088E-2</v>
      </c>
      <c r="E733" s="19">
        <v>4.2158065870647882E-2</v>
      </c>
      <c r="F733" s="26">
        <v>10.631678374679357</v>
      </c>
      <c r="G733" s="19">
        <v>8.431613174129577</v>
      </c>
    </row>
    <row r="734" spans="2:7" x14ac:dyDescent="0.4">
      <c r="B734" s="28">
        <v>731</v>
      </c>
      <c r="C734" s="26">
        <v>4.5736907665143954E-2</v>
      </c>
      <c r="D734" s="42">
        <v>5.4216853836960427E-2</v>
      </c>
      <c r="E734" s="19">
        <v>4.8882411238618285E-2</v>
      </c>
      <c r="F734" s="26">
        <v>9.9953761502104381</v>
      </c>
      <c r="G734" s="19">
        <v>9.7764822477236564</v>
      </c>
    </row>
    <row r="735" spans="2:7" x14ac:dyDescent="0.4">
      <c r="B735" s="28">
        <v>732</v>
      </c>
      <c r="C735" s="26">
        <v>5.932619023734205E-2</v>
      </c>
      <c r="D735" s="42">
        <v>3.6906932899875206E-2</v>
      </c>
      <c r="E735" s="19">
        <v>4.1630467189240662E-2</v>
      </c>
      <c r="F735" s="26">
        <v>9.6233123137217262</v>
      </c>
      <c r="G735" s="19">
        <v>8.326093437848133</v>
      </c>
    </row>
    <row r="736" spans="2:7" x14ac:dyDescent="0.4">
      <c r="B736" s="28">
        <v>733</v>
      </c>
      <c r="C736" s="26">
        <v>4.6597593305033519E-2</v>
      </c>
      <c r="D736" s="42">
        <v>5.8966530176129364E-2</v>
      </c>
      <c r="E736" s="19">
        <v>6.4033711448203717E-2</v>
      </c>
      <c r="F736" s="26">
        <v>10.556412348116289</v>
      </c>
      <c r="G736" s="19">
        <v>12.806742289640743</v>
      </c>
    </row>
    <row r="737" spans="2:7" x14ac:dyDescent="0.4">
      <c r="B737" s="28">
        <v>734</v>
      </c>
      <c r="C737" s="26">
        <v>5.7455899156393285E-2</v>
      </c>
      <c r="D737" s="42">
        <v>4.5311234612713781E-2</v>
      </c>
      <c r="E737" s="19">
        <v>5.9901751610389978E-2</v>
      </c>
      <c r="F737" s="26">
        <v>10.276713376910706</v>
      </c>
      <c r="G737" s="19">
        <v>11.980350322077996</v>
      </c>
    </row>
    <row r="738" spans="2:7" x14ac:dyDescent="0.4">
      <c r="B738" s="28">
        <v>735</v>
      </c>
      <c r="C738" s="26">
        <v>6.1386951891870309E-2</v>
      </c>
      <c r="D738" s="42">
        <v>3.7727165455065867E-2</v>
      </c>
      <c r="E738" s="19">
        <v>4.9017358299107784E-2</v>
      </c>
      <c r="F738" s="26">
        <v>9.9114117346936172</v>
      </c>
      <c r="G738" s="19">
        <v>9.8034716598215574</v>
      </c>
    </row>
    <row r="739" spans="2:7" x14ac:dyDescent="0.4">
      <c r="B739" s="28">
        <v>736</v>
      </c>
      <c r="C739" s="26">
        <v>4.1907504741681881E-2</v>
      </c>
      <c r="D739" s="42">
        <v>4.865962865384646E-2</v>
      </c>
      <c r="E739" s="19">
        <v>5.8262199152414408E-2</v>
      </c>
      <c r="F739" s="26">
        <v>9.0567133395528341</v>
      </c>
      <c r="G739" s="19">
        <v>11.652439830482882</v>
      </c>
    </row>
    <row r="740" spans="2:7" x14ac:dyDescent="0.4">
      <c r="B740" s="28">
        <v>737</v>
      </c>
      <c r="C740" s="26">
        <v>5.4772818941560136E-2</v>
      </c>
      <c r="D740" s="42">
        <v>5.1010486675317809E-2</v>
      </c>
      <c r="E740" s="19">
        <v>3.0679793899312875E-2</v>
      </c>
      <c r="F740" s="26">
        <v>10.578330561687794</v>
      </c>
      <c r="G740" s="19">
        <v>6.135958779862575</v>
      </c>
    </row>
    <row r="741" spans="2:7" x14ac:dyDescent="0.4">
      <c r="B741" s="28">
        <v>738</v>
      </c>
      <c r="C741" s="26">
        <v>5.1643619659470008E-2</v>
      </c>
      <c r="D741" s="42">
        <v>4.502509254045297E-2</v>
      </c>
      <c r="E741" s="19">
        <v>4.9417513718935699E-2</v>
      </c>
      <c r="F741" s="26">
        <v>9.6668712199922986</v>
      </c>
      <c r="G741" s="19">
        <v>9.8835027437871403</v>
      </c>
    </row>
    <row r="742" spans="2:7" x14ac:dyDescent="0.4">
      <c r="B742" s="28">
        <v>739</v>
      </c>
      <c r="C742" s="26">
        <v>4.1895900019732132E-2</v>
      </c>
      <c r="D742" s="42">
        <v>5.7147424630455197E-2</v>
      </c>
      <c r="E742" s="19">
        <v>4.5636295391277094E-2</v>
      </c>
      <c r="F742" s="26">
        <v>9.904332465018733</v>
      </c>
      <c r="G742" s="19">
        <v>9.1272590782554186</v>
      </c>
    </row>
    <row r="743" spans="2:7" x14ac:dyDescent="0.4">
      <c r="B743" s="28">
        <v>740</v>
      </c>
      <c r="C743" s="26">
        <v>6.4063376240155664E-2</v>
      </c>
      <c r="D743" s="42">
        <v>2.8860100050765593E-2</v>
      </c>
      <c r="E743" s="19">
        <v>4.9159893436851052E-2</v>
      </c>
      <c r="F743" s="26">
        <v>9.2923476290921254</v>
      </c>
      <c r="G743" s="19">
        <v>9.83197868737021</v>
      </c>
    </row>
    <row r="744" spans="2:7" x14ac:dyDescent="0.4">
      <c r="B744" s="28">
        <v>741</v>
      </c>
      <c r="C744" s="26">
        <v>5.201435089897289E-2</v>
      </c>
      <c r="D744" s="42">
        <v>5.0397856394680654E-2</v>
      </c>
      <c r="E744" s="19">
        <v>6.661253722200676E-2</v>
      </c>
      <c r="F744" s="26">
        <v>10.241220729365354</v>
      </c>
      <c r="G744" s="19">
        <v>13.322507444401351</v>
      </c>
    </row>
    <row r="745" spans="2:7" x14ac:dyDescent="0.4">
      <c r="B745" s="28">
        <v>742</v>
      </c>
      <c r="C745" s="26">
        <v>5.0798142158875931E-2</v>
      </c>
      <c r="D745" s="42">
        <v>5.7315873077371057E-2</v>
      </c>
      <c r="E745" s="19">
        <v>5.8085597747899509E-2</v>
      </c>
      <c r="F745" s="26">
        <v>10.811401523624699</v>
      </c>
      <c r="G745" s="19">
        <v>11.617119549579902</v>
      </c>
    </row>
    <row r="746" spans="2:7" x14ac:dyDescent="0.4">
      <c r="B746" s="28">
        <v>743</v>
      </c>
      <c r="C746" s="26">
        <v>4.7227352329404698E-2</v>
      </c>
      <c r="D746" s="42">
        <v>5.38348497635876E-2</v>
      </c>
      <c r="E746" s="19">
        <v>4.9639814880784894E-2</v>
      </c>
      <c r="F746" s="26">
        <v>10.106220209299231</v>
      </c>
      <c r="G746" s="19">
        <v>9.9279629761569783</v>
      </c>
    </row>
    <row r="747" spans="2:7" x14ac:dyDescent="0.4">
      <c r="B747" s="28">
        <v>744</v>
      </c>
      <c r="C747" s="26">
        <v>5.0951709837695917E-2</v>
      </c>
      <c r="D747" s="42">
        <v>5.144218556080702E-2</v>
      </c>
      <c r="E747" s="19">
        <v>4.4553825632168011E-2</v>
      </c>
      <c r="F747" s="26">
        <v>10.239389539850293</v>
      </c>
      <c r="G747" s="19">
        <v>8.9107651264336027</v>
      </c>
    </row>
    <row r="748" spans="2:7" x14ac:dyDescent="0.4">
      <c r="B748" s="28">
        <v>745</v>
      </c>
      <c r="C748" s="26">
        <v>4.6388582991796476E-2</v>
      </c>
      <c r="D748" s="42">
        <v>5.1543211901378269E-2</v>
      </c>
      <c r="E748" s="19">
        <v>5.8749822156898016E-2</v>
      </c>
      <c r="F748" s="26">
        <v>9.793179489317474</v>
      </c>
      <c r="G748" s="19">
        <v>11.749964431379603</v>
      </c>
    </row>
    <row r="749" spans="2:7" x14ac:dyDescent="0.4">
      <c r="B749" s="28">
        <v>746</v>
      </c>
      <c r="C749" s="26">
        <v>4.9194008974886703E-2</v>
      </c>
      <c r="D749" s="42">
        <v>3.8198938561884083E-2</v>
      </c>
      <c r="E749" s="19">
        <v>4.7551454955216357E-2</v>
      </c>
      <c r="F749" s="26">
        <v>8.7392947536770791</v>
      </c>
      <c r="G749" s="19">
        <v>9.5102909910432718</v>
      </c>
    </row>
    <row r="750" spans="2:7" x14ac:dyDescent="0.4">
      <c r="B750" s="28">
        <v>747</v>
      </c>
      <c r="C750" s="26">
        <v>5.923129656102559E-2</v>
      </c>
      <c r="D750" s="42">
        <v>3.9321675535032005E-2</v>
      </c>
      <c r="E750" s="19">
        <v>6.1780301772610617E-2</v>
      </c>
      <c r="F750" s="26">
        <v>9.8552972096057587</v>
      </c>
      <c r="G750" s="19">
        <v>12.356060354522123</v>
      </c>
    </row>
    <row r="751" spans="2:7" x14ac:dyDescent="0.4">
      <c r="B751" s="28">
        <v>748</v>
      </c>
      <c r="C751" s="26">
        <v>4.3101948364529991E-2</v>
      </c>
      <c r="D751" s="42">
        <v>6.0866671753010582E-2</v>
      </c>
      <c r="E751" s="19">
        <v>4.9470152435522462E-2</v>
      </c>
      <c r="F751" s="26">
        <v>10.396862011754058</v>
      </c>
      <c r="G751" s="19">
        <v>9.8940304871044926</v>
      </c>
    </row>
    <row r="752" spans="2:7" x14ac:dyDescent="0.4">
      <c r="B752" s="28">
        <v>749</v>
      </c>
      <c r="C752" s="26">
        <v>5.3632938457158899E-2</v>
      </c>
      <c r="D752" s="42">
        <v>5.1816486091500732E-2</v>
      </c>
      <c r="E752" s="19">
        <v>5.8500943892448976E-2</v>
      </c>
      <c r="F752" s="26">
        <v>10.544942454865964</v>
      </c>
      <c r="G752" s="19">
        <v>11.700188778489796</v>
      </c>
    </row>
    <row r="753" spans="2:7" x14ac:dyDescent="0.4">
      <c r="B753" s="28">
        <v>750</v>
      </c>
      <c r="C753" s="26">
        <v>4.9021053754106224E-2</v>
      </c>
      <c r="D753" s="42">
        <v>4.4824426675251224E-2</v>
      </c>
      <c r="E753" s="19">
        <v>3.7348894582901651E-2</v>
      </c>
      <c r="F753" s="26">
        <v>9.3845480429357444</v>
      </c>
      <c r="G753" s="19">
        <v>7.4697789165803306</v>
      </c>
    </row>
    <row r="754" spans="2:7" x14ac:dyDescent="0.4">
      <c r="B754" s="28">
        <v>751</v>
      </c>
      <c r="C754" s="26">
        <v>5.1633726244389E-2</v>
      </c>
      <c r="D754" s="42">
        <v>5.5717735364981757E-2</v>
      </c>
      <c r="E754" s="19">
        <v>3.8323036255922996E-2</v>
      </c>
      <c r="F754" s="26">
        <v>10.735146160937076</v>
      </c>
      <c r="G754" s="19">
        <v>7.6646072511845995</v>
      </c>
    </row>
    <row r="755" spans="2:7" x14ac:dyDescent="0.4">
      <c r="B755" s="28">
        <v>752</v>
      </c>
      <c r="C755" s="26">
        <v>6.15722973853794E-2</v>
      </c>
      <c r="D755" s="42">
        <v>4.5966233377826168E-2</v>
      </c>
      <c r="E755" s="19">
        <v>6.6723334745441329E-2</v>
      </c>
      <c r="F755" s="26">
        <v>10.753853076320556</v>
      </c>
      <c r="G755" s="19">
        <v>13.344666949088266</v>
      </c>
    </row>
    <row r="756" spans="2:7" x14ac:dyDescent="0.4">
      <c r="B756" s="28">
        <v>753</v>
      </c>
      <c r="C756" s="26">
        <v>5.4607308854026877E-2</v>
      </c>
      <c r="D756" s="42">
        <v>5.4328119035109437E-2</v>
      </c>
      <c r="E756" s="19">
        <v>4.0262684792346688E-2</v>
      </c>
      <c r="F756" s="26">
        <v>10.893542788913631</v>
      </c>
      <c r="G756" s="19">
        <v>8.0525369584693376</v>
      </c>
    </row>
    <row r="757" spans="2:7" x14ac:dyDescent="0.4">
      <c r="B757" s="28">
        <v>754</v>
      </c>
      <c r="C757" s="26">
        <v>3.4477465164658515E-2</v>
      </c>
      <c r="D757" s="42">
        <v>6.648026564203062E-2</v>
      </c>
      <c r="E757" s="19">
        <v>5.854547923119776E-2</v>
      </c>
      <c r="F757" s="26">
        <v>10.095773080668913</v>
      </c>
      <c r="G757" s="19">
        <v>11.709095846239553</v>
      </c>
    </row>
    <row r="758" spans="2:7" x14ac:dyDescent="0.4">
      <c r="B758" s="28">
        <v>755</v>
      </c>
      <c r="C758" s="26">
        <v>5.8172413292721936E-2</v>
      </c>
      <c r="D758" s="42">
        <v>3.6019003791371067E-2</v>
      </c>
      <c r="E758" s="19">
        <v>4.0390371400377489E-2</v>
      </c>
      <c r="F758" s="26">
        <v>9.4191417084093008</v>
      </c>
      <c r="G758" s="19">
        <v>8.0780742800754979</v>
      </c>
    </row>
    <row r="759" spans="2:7" x14ac:dyDescent="0.4">
      <c r="B759" s="28">
        <v>756</v>
      </c>
      <c r="C759" s="26">
        <v>5.0995076519429562E-2</v>
      </c>
      <c r="D759" s="42">
        <v>5.0554401079073601E-2</v>
      </c>
      <c r="E759" s="19">
        <v>5.3777943055238503E-2</v>
      </c>
      <c r="F759" s="26">
        <v>10.154947759850316</v>
      </c>
      <c r="G759" s="19">
        <v>10.755588611047701</v>
      </c>
    </row>
    <row r="760" spans="2:7" x14ac:dyDescent="0.4">
      <c r="B760" s="28">
        <v>757</v>
      </c>
      <c r="C760" s="26">
        <v>5.1473308739185389E-2</v>
      </c>
      <c r="D760" s="42">
        <v>5.5707500549713823E-2</v>
      </c>
      <c r="E760" s="19">
        <v>5.4353157269788135E-2</v>
      </c>
      <c r="F760" s="26">
        <v>10.718080928889922</v>
      </c>
      <c r="G760" s="19">
        <v>10.870631453957627</v>
      </c>
    </row>
    <row r="761" spans="2:7" x14ac:dyDescent="0.4">
      <c r="B761" s="28">
        <v>758</v>
      </c>
      <c r="C761" s="26">
        <v>7.33323893676011E-2</v>
      </c>
      <c r="D761" s="42">
        <v>2.4823787950723462E-2</v>
      </c>
      <c r="E761" s="19">
        <v>5.3831729871180976E-2</v>
      </c>
      <c r="F761" s="26">
        <v>9.8156177318324573</v>
      </c>
      <c r="G761" s="19">
        <v>10.766345974236195</v>
      </c>
    </row>
    <row r="762" spans="2:7" x14ac:dyDescent="0.4">
      <c r="B762" s="28">
        <v>759</v>
      </c>
      <c r="C762" s="26">
        <v>5.7226774905813925E-2</v>
      </c>
      <c r="D762" s="42">
        <v>4.4702773856311925E-2</v>
      </c>
      <c r="E762" s="19">
        <v>4.5000988128119819E-2</v>
      </c>
      <c r="F762" s="26">
        <v>10.192954876212585</v>
      </c>
      <c r="G762" s="19">
        <v>9.0001976256239633</v>
      </c>
    </row>
    <row r="763" spans="2:7" x14ac:dyDescent="0.4">
      <c r="B763" s="28">
        <v>760</v>
      </c>
      <c r="C763" s="26">
        <v>4.6825039419009833E-2</v>
      </c>
      <c r="D763" s="42">
        <v>5.1613792367685499E-2</v>
      </c>
      <c r="E763" s="19">
        <v>4.4511076526241769E-2</v>
      </c>
      <c r="F763" s="26">
        <v>9.8438831786695324</v>
      </c>
      <c r="G763" s="19">
        <v>8.9022153052483546</v>
      </c>
    </row>
    <row r="764" spans="2:7" x14ac:dyDescent="0.4">
      <c r="B764" s="28">
        <v>761</v>
      </c>
      <c r="C764" s="26">
        <v>5.4106343451960699E-2</v>
      </c>
      <c r="D764" s="42">
        <v>4.6236166941898756E-2</v>
      </c>
      <c r="E764" s="19">
        <v>6.1859487797255773E-2</v>
      </c>
      <c r="F764" s="26">
        <v>10.034251039385946</v>
      </c>
      <c r="G764" s="19">
        <v>12.371897559451154</v>
      </c>
    </row>
    <row r="765" spans="2:7" x14ac:dyDescent="0.4">
      <c r="B765" s="28">
        <v>762</v>
      </c>
      <c r="C765" s="26">
        <v>5.1384911942566613E-2</v>
      </c>
      <c r="D765" s="42">
        <v>4.7505390589541063E-2</v>
      </c>
      <c r="E765" s="19">
        <v>5.161910996580666E-2</v>
      </c>
      <c r="F765" s="26">
        <v>9.8890302532107679</v>
      </c>
      <c r="G765" s="19">
        <v>10.323821993161332</v>
      </c>
    </row>
    <row r="766" spans="2:7" x14ac:dyDescent="0.4">
      <c r="B766" s="28">
        <v>763</v>
      </c>
      <c r="C766" s="26">
        <v>3.0909392491563287E-2</v>
      </c>
      <c r="D766" s="42">
        <v>7.7125415900837963E-2</v>
      </c>
      <c r="E766" s="19">
        <v>4.8222917338369239E-2</v>
      </c>
      <c r="F766" s="26">
        <v>10.803480839240125</v>
      </c>
      <c r="G766" s="19">
        <v>9.6445834676738471</v>
      </c>
    </row>
    <row r="767" spans="2:7" x14ac:dyDescent="0.4">
      <c r="B767" s="28">
        <v>764</v>
      </c>
      <c r="C767" s="26">
        <v>4.3900525434266931E-2</v>
      </c>
      <c r="D767" s="42">
        <v>5.5548755527844745E-2</v>
      </c>
      <c r="E767" s="19">
        <v>4.8931791618728689E-2</v>
      </c>
      <c r="F767" s="26">
        <v>9.9449280962111679</v>
      </c>
      <c r="G767" s="19">
        <v>9.7863583237457377</v>
      </c>
    </row>
    <row r="768" spans="2:7" x14ac:dyDescent="0.4">
      <c r="B768" s="28">
        <v>765</v>
      </c>
      <c r="C768" s="26">
        <v>6.2680226274030151E-2</v>
      </c>
      <c r="D768" s="42">
        <v>4.7803242689681738E-2</v>
      </c>
      <c r="E768" s="19">
        <v>4.5071781195480352E-2</v>
      </c>
      <c r="F768" s="26">
        <v>11.048346896371189</v>
      </c>
      <c r="G768" s="19">
        <v>9.0143562390960703</v>
      </c>
    </row>
    <row r="769" spans="2:7" x14ac:dyDescent="0.4">
      <c r="B769" s="28">
        <v>766</v>
      </c>
      <c r="C769" s="26">
        <v>6.9518701709331887E-2</v>
      </c>
      <c r="D769" s="42">
        <v>3.4683465772514827E-2</v>
      </c>
      <c r="E769" s="19">
        <v>5.3169223131223665E-2</v>
      </c>
      <c r="F769" s="26">
        <v>10.420216748184671</v>
      </c>
      <c r="G769" s="19">
        <v>10.633844626244732</v>
      </c>
    </row>
    <row r="770" spans="2:7" x14ac:dyDescent="0.4">
      <c r="B770" s="28">
        <v>767</v>
      </c>
      <c r="C770" s="26">
        <v>6.3461080847432363E-2</v>
      </c>
      <c r="D770" s="42">
        <v>3.8396730978375156E-2</v>
      </c>
      <c r="E770" s="19">
        <v>3.5712808470182683E-2</v>
      </c>
      <c r="F770" s="26">
        <v>10.185781182580753</v>
      </c>
      <c r="G770" s="19">
        <v>7.1425616940365364</v>
      </c>
    </row>
    <row r="771" spans="2:7" x14ac:dyDescent="0.4">
      <c r="B771" s="28">
        <v>768</v>
      </c>
      <c r="C771" s="26">
        <v>5.4793958979480056E-2</v>
      </c>
      <c r="D771" s="42">
        <v>5.2979467302170354E-2</v>
      </c>
      <c r="E771" s="19">
        <v>3.5457718809507481E-2</v>
      </c>
      <c r="F771" s="26">
        <v>10.777342628165041</v>
      </c>
      <c r="G771" s="19">
        <v>7.0915437619014963</v>
      </c>
    </row>
    <row r="772" spans="2:7" x14ac:dyDescent="0.4">
      <c r="B772" s="28">
        <v>769</v>
      </c>
      <c r="C772" s="26">
        <v>7.1036506381128031E-2</v>
      </c>
      <c r="D772" s="42">
        <v>4.3660744585995961E-2</v>
      </c>
      <c r="E772" s="19">
        <v>5.2267520090668679E-2</v>
      </c>
      <c r="F772" s="26">
        <v>11.469725096712398</v>
      </c>
      <c r="G772" s="19">
        <v>10.453504018133735</v>
      </c>
    </row>
    <row r="773" spans="2:7" x14ac:dyDescent="0.4">
      <c r="B773" s="28">
        <v>770</v>
      </c>
      <c r="C773" s="26">
        <v>3.9802512290841731E-2</v>
      </c>
      <c r="D773" s="42">
        <v>6.4283915294699623E-2</v>
      </c>
      <c r="E773" s="19">
        <v>3.8383765499350714E-2</v>
      </c>
      <c r="F773" s="26">
        <v>10.408642758554135</v>
      </c>
      <c r="G773" s="19">
        <v>7.676753099870143</v>
      </c>
    </row>
    <row r="774" spans="2:7" x14ac:dyDescent="0.4">
      <c r="B774" s="28">
        <v>771</v>
      </c>
      <c r="C774" s="26">
        <v>3.5596568105589851E-2</v>
      </c>
      <c r="D774" s="42">
        <v>6.3481502291805908E-2</v>
      </c>
      <c r="E774" s="19">
        <v>4.6467606087241417E-2</v>
      </c>
      <c r="F774" s="26">
        <v>9.9078070397395752</v>
      </c>
      <c r="G774" s="19">
        <v>9.2935212174482835</v>
      </c>
    </row>
    <row r="775" spans="2:7" x14ac:dyDescent="0.4">
      <c r="B775" s="28">
        <v>772</v>
      </c>
      <c r="C775" s="26">
        <v>5.7052023579394429E-2</v>
      </c>
      <c r="D775" s="42">
        <v>4.3485166666151105E-2</v>
      </c>
      <c r="E775" s="19">
        <v>4.6033847983979262E-2</v>
      </c>
      <c r="F775" s="26">
        <v>10.053719024554553</v>
      </c>
      <c r="G775" s="19">
        <v>9.2067695967958532</v>
      </c>
    </row>
    <row r="776" spans="2:7" x14ac:dyDescent="0.4">
      <c r="B776" s="28">
        <v>773</v>
      </c>
      <c r="C776" s="26">
        <v>6.044110390993318E-2</v>
      </c>
      <c r="D776" s="42">
        <v>4.1666127921567035E-2</v>
      </c>
      <c r="E776" s="19">
        <v>4.6336879070491124E-2</v>
      </c>
      <c r="F776" s="26">
        <v>10.210723183150021</v>
      </c>
      <c r="G776" s="19">
        <v>9.2673758140982248</v>
      </c>
    </row>
    <row r="777" spans="2:7" x14ac:dyDescent="0.4">
      <c r="B777" s="28">
        <v>774</v>
      </c>
      <c r="C777" s="26">
        <v>5.835113327205442E-2</v>
      </c>
      <c r="D777" s="42">
        <v>4.0639152023583015E-2</v>
      </c>
      <c r="E777" s="19">
        <v>4.747050148014615E-2</v>
      </c>
      <c r="F777" s="26">
        <v>9.8990285295637435</v>
      </c>
      <c r="G777" s="19">
        <v>9.4941002960292309</v>
      </c>
    </row>
    <row r="778" spans="2:7" x14ac:dyDescent="0.4">
      <c r="B778" s="28">
        <v>775</v>
      </c>
      <c r="C778" s="26">
        <v>7.8230732214025281E-2</v>
      </c>
      <c r="D778" s="42">
        <v>2.7342048380172405E-2</v>
      </c>
      <c r="E778" s="19">
        <v>5.522934348495348E-2</v>
      </c>
      <c r="F778" s="26">
        <v>10.557278059419769</v>
      </c>
      <c r="G778" s="19">
        <v>11.045868696990697</v>
      </c>
    </row>
    <row r="779" spans="2:7" x14ac:dyDescent="0.4">
      <c r="B779" s="28">
        <v>776</v>
      </c>
      <c r="C779" s="26">
        <v>3.4391574578707194E-2</v>
      </c>
      <c r="D779" s="42">
        <v>6.2939346607503929E-2</v>
      </c>
      <c r="E779" s="19">
        <v>5.0044137400895694E-2</v>
      </c>
      <c r="F779" s="26">
        <v>9.7330921186211121</v>
      </c>
      <c r="G779" s="19">
        <v>10.008827480179139</v>
      </c>
    </row>
    <row r="780" spans="2:7" x14ac:dyDescent="0.4">
      <c r="B780" s="28">
        <v>777</v>
      </c>
      <c r="C780" s="26">
        <v>4.5508430413799039E-2</v>
      </c>
      <c r="D780" s="42">
        <v>4.7874794401435869E-2</v>
      </c>
      <c r="E780" s="19">
        <v>5.3278092438748439E-2</v>
      </c>
      <c r="F780" s="26">
        <v>9.3383224815234911</v>
      </c>
      <c r="G780" s="19">
        <v>10.655618487749688</v>
      </c>
    </row>
    <row r="781" spans="2:7" x14ac:dyDescent="0.4">
      <c r="B781" s="28">
        <v>778</v>
      </c>
      <c r="C781" s="26">
        <v>4.9730582551927159E-2</v>
      </c>
      <c r="D781" s="42">
        <v>5.4675486939481245E-2</v>
      </c>
      <c r="E781" s="19">
        <v>4.3895534995160551E-2</v>
      </c>
      <c r="F781" s="26">
        <v>10.44060694914084</v>
      </c>
      <c r="G781" s="19">
        <v>8.7791069990321109</v>
      </c>
    </row>
    <row r="782" spans="2:7" x14ac:dyDescent="0.4">
      <c r="B782" s="28">
        <v>779</v>
      </c>
      <c r="C782" s="26">
        <v>5.3516033283137615E-2</v>
      </c>
      <c r="D782" s="42">
        <v>5.1736910121792254E-2</v>
      </c>
      <c r="E782" s="19">
        <v>4.4973797789737639E-2</v>
      </c>
      <c r="F782" s="26">
        <v>10.525294340492987</v>
      </c>
      <c r="G782" s="19">
        <v>8.9947595579475284</v>
      </c>
    </row>
    <row r="783" spans="2:7" x14ac:dyDescent="0.4">
      <c r="B783" s="28">
        <v>780</v>
      </c>
      <c r="C783" s="26">
        <v>5.1775035591107986E-2</v>
      </c>
      <c r="D783" s="42">
        <v>4.3722702006988683E-2</v>
      </c>
      <c r="E783" s="19">
        <v>5.2242137385716092E-2</v>
      </c>
      <c r="F783" s="26">
        <v>9.5497737598096677</v>
      </c>
      <c r="G783" s="19">
        <v>10.448427477143218</v>
      </c>
    </row>
    <row r="784" spans="2:7" x14ac:dyDescent="0.4">
      <c r="B784" s="28">
        <v>781</v>
      </c>
      <c r="C784" s="26">
        <v>4.5446887235409794E-2</v>
      </c>
      <c r="D784" s="42">
        <v>6.0024973456126479E-2</v>
      </c>
      <c r="E784" s="19">
        <v>3.5847223350758718E-2</v>
      </c>
      <c r="F784" s="26">
        <v>10.547186069153627</v>
      </c>
      <c r="G784" s="19">
        <v>7.1694446701517434</v>
      </c>
    </row>
    <row r="785" spans="2:7" x14ac:dyDescent="0.4">
      <c r="B785" s="28">
        <v>782</v>
      </c>
      <c r="C785" s="26">
        <v>4.5559798978334419E-2</v>
      </c>
      <c r="D785" s="42">
        <v>6.0491298035448698E-2</v>
      </c>
      <c r="E785" s="19">
        <v>3.6559696221293986E-2</v>
      </c>
      <c r="F785" s="26">
        <v>10.605109701378311</v>
      </c>
      <c r="G785" s="19">
        <v>7.3119392442587969</v>
      </c>
    </row>
    <row r="786" spans="2:7" x14ac:dyDescent="0.4">
      <c r="B786" s="28">
        <v>783</v>
      </c>
      <c r="C786" s="26">
        <v>5.609671489978818E-2</v>
      </c>
      <c r="D786" s="42">
        <v>4.7928645344050204E-2</v>
      </c>
      <c r="E786" s="19">
        <v>5.6171683391380518E-2</v>
      </c>
      <c r="F786" s="26">
        <v>10.402536024383839</v>
      </c>
      <c r="G786" s="19">
        <v>11.234336678276104</v>
      </c>
    </row>
    <row r="787" spans="2:7" x14ac:dyDescent="0.4">
      <c r="B787" s="28">
        <v>784</v>
      </c>
      <c r="C787" s="26">
        <v>7.3720231902214647E-2</v>
      </c>
      <c r="D787" s="42">
        <v>2.6607594870603532E-2</v>
      </c>
      <c r="E787" s="19">
        <v>5.4024421521296523E-2</v>
      </c>
      <c r="F787" s="26">
        <v>10.032782677281817</v>
      </c>
      <c r="G787" s="19">
        <v>10.804884304259305</v>
      </c>
    </row>
    <row r="788" spans="2:7" x14ac:dyDescent="0.4">
      <c r="B788" s="28">
        <v>785</v>
      </c>
      <c r="C788" s="26">
        <v>3.7382771060857863E-2</v>
      </c>
      <c r="D788" s="42">
        <v>5.6804031831323737E-2</v>
      </c>
      <c r="E788" s="19">
        <v>5.6767911099211442E-2</v>
      </c>
      <c r="F788" s="26">
        <v>9.4186802892181589</v>
      </c>
      <c r="G788" s="19">
        <v>11.353582219842288</v>
      </c>
    </row>
    <row r="789" spans="2:7" x14ac:dyDescent="0.4">
      <c r="B789" s="28">
        <v>786</v>
      </c>
      <c r="C789" s="26">
        <v>3.8931069657478418E-2</v>
      </c>
      <c r="D789" s="42">
        <v>5.5050978188148601E-2</v>
      </c>
      <c r="E789" s="19">
        <v>5.4097484973928904E-2</v>
      </c>
      <c r="F789" s="26">
        <v>9.3982047845627026</v>
      </c>
      <c r="G789" s="19">
        <v>10.81949699478578</v>
      </c>
    </row>
    <row r="790" spans="2:7" x14ac:dyDescent="0.4">
      <c r="B790" s="28">
        <v>787</v>
      </c>
      <c r="C790" s="26">
        <v>5.0421717650576826E-2</v>
      </c>
      <c r="D790" s="42">
        <v>4.6756292790086321E-2</v>
      </c>
      <c r="E790" s="19">
        <v>6.5831696258792358E-2</v>
      </c>
      <c r="F790" s="26">
        <v>9.7178010440663147</v>
      </c>
      <c r="G790" s="19">
        <v>13.166339251758471</v>
      </c>
    </row>
    <row r="791" spans="2:7" x14ac:dyDescent="0.4">
      <c r="B791" s="28">
        <v>788</v>
      </c>
      <c r="C791" s="26">
        <v>4.9588970621231791E-2</v>
      </c>
      <c r="D791" s="42">
        <v>4.9177829205728482E-2</v>
      </c>
      <c r="E791" s="19">
        <v>3.7501183575048967E-2</v>
      </c>
      <c r="F791" s="26">
        <v>9.876679982696027</v>
      </c>
      <c r="G791" s="19">
        <v>7.5002367150097937</v>
      </c>
    </row>
    <row r="792" spans="2:7" x14ac:dyDescent="0.4">
      <c r="B792" s="28">
        <v>789</v>
      </c>
      <c r="C792" s="26">
        <v>4.0998155129941954E-2</v>
      </c>
      <c r="D792" s="42">
        <v>5.4993911950622532E-2</v>
      </c>
      <c r="E792" s="19">
        <v>5.963585647472569E-2</v>
      </c>
      <c r="F792" s="26">
        <v>9.5992067080564496</v>
      </c>
      <c r="G792" s="19">
        <v>11.927171294945138</v>
      </c>
    </row>
    <row r="793" spans="2:7" x14ac:dyDescent="0.4">
      <c r="B793" s="28">
        <v>790</v>
      </c>
      <c r="C793" s="26">
        <v>5.9287680395201395E-2</v>
      </c>
      <c r="D793" s="42">
        <v>3.9939118272215537E-2</v>
      </c>
      <c r="E793" s="19">
        <v>5.5448370905259239E-2</v>
      </c>
      <c r="F793" s="26">
        <v>9.922679866741694</v>
      </c>
      <c r="G793" s="19">
        <v>11.089674181051848</v>
      </c>
    </row>
    <row r="794" spans="2:7" x14ac:dyDescent="0.4">
      <c r="B794" s="28">
        <v>791</v>
      </c>
      <c r="C794" s="26">
        <v>4.9049219093364176E-2</v>
      </c>
      <c r="D794" s="42">
        <v>5.4310158916516908E-2</v>
      </c>
      <c r="E794" s="19">
        <v>5.9299336570979071E-2</v>
      </c>
      <c r="F794" s="26">
        <v>10.335937800988109</v>
      </c>
      <c r="G794" s="19">
        <v>11.859867314195814</v>
      </c>
    </row>
    <row r="795" spans="2:7" x14ac:dyDescent="0.4">
      <c r="B795" s="28">
        <v>792</v>
      </c>
      <c r="C795" s="26">
        <v>5.7577832541544131E-2</v>
      </c>
      <c r="D795" s="42">
        <v>4.0421947656757419E-2</v>
      </c>
      <c r="E795" s="19">
        <v>4.6840890048801917E-2</v>
      </c>
      <c r="F795" s="26">
        <v>9.7999780198301547</v>
      </c>
      <c r="G795" s="19">
        <v>9.3681780097603831</v>
      </c>
    </row>
    <row r="796" spans="2:7" x14ac:dyDescent="0.4">
      <c r="B796" s="28">
        <v>793</v>
      </c>
      <c r="C796" s="26">
        <v>6.7920328919921516E-2</v>
      </c>
      <c r="D796" s="42">
        <v>3.4423238587565692E-2</v>
      </c>
      <c r="E796" s="19">
        <v>6.0804677835449621E-2</v>
      </c>
      <c r="F796" s="26">
        <v>10.234356750748722</v>
      </c>
      <c r="G796" s="19">
        <v>12.160935567089924</v>
      </c>
    </row>
    <row r="797" spans="2:7" x14ac:dyDescent="0.4">
      <c r="B797" s="28">
        <v>794</v>
      </c>
      <c r="C797" s="26">
        <v>4.7304151480269223E-2</v>
      </c>
      <c r="D797" s="42">
        <v>4.5390624715782653E-2</v>
      </c>
      <c r="E797" s="19">
        <v>3.3233040349569462E-2</v>
      </c>
      <c r="F797" s="26">
        <v>9.2694776196051869</v>
      </c>
      <c r="G797" s="19">
        <v>6.6466080699138921</v>
      </c>
    </row>
    <row r="798" spans="2:7" x14ac:dyDescent="0.4">
      <c r="B798" s="28">
        <v>795</v>
      </c>
      <c r="C798" s="26">
        <v>5.5314747863058837E-2</v>
      </c>
      <c r="D798" s="42">
        <v>4.0732752113379442E-2</v>
      </c>
      <c r="E798" s="19">
        <v>5.9947639367293602E-2</v>
      </c>
      <c r="F798" s="26">
        <v>9.6047499976438289</v>
      </c>
      <c r="G798" s="19">
        <v>11.989527873458721</v>
      </c>
    </row>
    <row r="799" spans="2:7" x14ac:dyDescent="0.4">
      <c r="B799" s="28">
        <v>796</v>
      </c>
      <c r="C799" s="26">
        <v>3.104629824433679E-2</v>
      </c>
      <c r="D799" s="42">
        <v>5.8467347902649666E-2</v>
      </c>
      <c r="E799" s="19">
        <v>5.7282784472276103E-2</v>
      </c>
      <c r="F799" s="26">
        <v>8.9513646146986456</v>
      </c>
      <c r="G799" s="19">
        <v>11.45655689445522</v>
      </c>
    </row>
    <row r="800" spans="2:7" x14ac:dyDescent="0.4">
      <c r="B800" s="28">
        <v>797</v>
      </c>
      <c r="C800" s="26">
        <v>6.2057809370547654E-2</v>
      </c>
      <c r="D800" s="42">
        <v>3.9185761920950919E-2</v>
      </c>
      <c r="E800" s="19">
        <v>5.1680723564305524E-2</v>
      </c>
      <c r="F800" s="26">
        <v>10.124357129149857</v>
      </c>
      <c r="G800" s="19">
        <v>10.336144712861104</v>
      </c>
    </row>
    <row r="801" spans="2:7" x14ac:dyDescent="0.4">
      <c r="B801" s="28">
        <v>798</v>
      </c>
      <c r="C801" s="26">
        <v>4.3937796905331845E-2</v>
      </c>
      <c r="D801" s="42">
        <v>5.0240942192242885E-2</v>
      </c>
      <c r="E801" s="19">
        <v>5.3407057975630522E-2</v>
      </c>
      <c r="F801" s="26">
        <v>9.4178739097574731</v>
      </c>
      <c r="G801" s="19">
        <v>10.681411595126104</v>
      </c>
    </row>
    <row r="802" spans="2:7" x14ac:dyDescent="0.4">
      <c r="B802" s="28">
        <v>799</v>
      </c>
      <c r="C802" s="26">
        <v>5.6285481739768599E-2</v>
      </c>
      <c r="D802" s="42">
        <v>4.3083783012128812E-2</v>
      </c>
      <c r="E802" s="19">
        <v>4.5616580546842679E-2</v>
      </c>
      <c r="F802" s="26">
        <v>9.9369264751897415</v>
      </c>
      <c r="G802" s="19">
        <v>9.1233161093685364</v>
      </c>
    </row>
    <row r="803" spans="2:7" x14ac:dyDescent="0.4">
      <c r="B803" s="28">
        <v>800</v>
      </c>
      <c r="C803" s="26">
        <v>5.561937645482546E-2</v>
      </c>
      <c r="D803" s="42">
        <v>4.5617512973829114E-2</v>
      </c>
      <c r="E803" s="19">
        <v>5.5513159622809172E-2</v>
      </c>
      <c r="F803" s="26">
        <v>10.123688942865456</v>
      </c>
      <c r="G803" s="19">
        <v>11.102631924561834</v>
      </c>
    </row>
    <row r="804" spans="2:7" x14ac:dyDescent="0.4">
      <c r="B804" s="28">
        <v>801</v>
      </c>
      <c r="C804" s="26">
        <v>4.4901958852910637E-2</v>
      </c>
      <c r="D804" s="42">
        <v>5.6930326148522004E-2</v>
      </c>
      <c r="E804" s="19">
        <v>4.3330068313850709E-2</v>
      </c>
      <c r="F804" s="26">
        <v>10.183228500143263</v>
      </c>
      <c r="G804" s="19">
        <v>8.6660136627701423</v>
      </c>
    </row>
    <row r="805" spans="2:7" x14ac:dyDescent="0.4">
      <c r="B805" s="28">
        <v>802</v>
      </c>
      <c r="C805" s="26">
        <v>4.2640192155803287E-2</v>
      </c>
      <c r="D805" s="42">
        <v>5.2942016269709735E-2</v>
      </c>
      <c r="E805" s="19">
        <v>5.3999090870689895E-2</v>
      </c>
      <c r="F805" s="26">
        <v>9.5582208425513038</v>
      </c>
      <c r="G805" s="19">
        <v>10.799818174137979</v>
      </c>
    </row>
    <row r="806" spans="2:7" x14ac:dyDescent="0.4">
      <c r="B806" s="28">
        <v>803</v>
      </c>
      <c r="C806" s="26">
        <v>3.6385151132403287E-2</v>
      </c>
      <c r="D806" s="42">
        <v>7.0354261485503486E-2</v>
      </c>
      <c r="E806" s="19">
        <v>5.4909896058124803E-2</v>
      </c>
      <c r="F806" s="26">
        <v>10.673941261790677</v>
      </c>
      <c r="G806" s="19">
        <v>10.98197921162496</v>
      </c>
    </row>
    <row r="807" spans="2:7" x14ac:dyDescent="0.4">
      <c r="B807" s="28">
        <v>804</v>
      </c>
      <c r="C807" s="26">
        <v>4.2981492484541223E-2</v>
      </c>
      <c r="D807" s="42">
        <v>5.8195887364884749E-2</v>
      </c>
      <c r="E807" s="19">
        <v>6.4704382314066444E-2</v>
      </c>
      <c r="F807" s="26">
        <v>10.117737984942597</v>
      </c>
      <c r="G807" s="19">
        <v>12.940876462813289</v>
      </c>
    </row>
    <row r="808" spans="2:7" x14ac:dyDescent="0.4">
      <c r="B808" s="28">
        <v>805</v>
      </c>
      <c r="C808" s="26">
        <v>4.5238261409693128E-2</v>
      </c>
      <c r="D808" s="42">
        <v>5.2463065639798363E-2</v>
      </c>
      <c r="E808" s="19">
        <v>5.1148076718218319E-2</v>
      </c>
      <c r="F808" s="26">
        <v>9.77013270494915</v>
      </c>
      <c r="G808" s="19">
        <v>10.229615343643664</v>
      </c>
    </row>
    <row r="809" spans="2:7" x14ac:dyDescent="0.4">
      <c r="B809" s="28">
        <v>806</v>
      </c>
      <c r="C809" s="26">
        <v>6.5138961570120169E-2</v>
      </c>
      <c r="D809" s="42">
        <v>4.0773879609358174E-2</v>
      </c>
      <c r="E809" s="19">
        <v>5.5484839641943361E-2</v>
      </c>
      <c r="F809" s="26">
        <v>10.591284117947833</v>
      </c>
      <c r="G809" s="19">
        <v>11.096967928388672</v>
      </c>
    </row>
    <row r="810" spans="2:7" x14ac:dyDescent="0.4">
      <c r="B810" s="28">
        <v>807</v>
      </c>
      <c r="C810" s="26">
        <v>2.8890266438927271E-2</v>
      </c>
      <c r="D810" s="42">
        <v>7.6177653743649182E-2</v>
      </c>
      <c r="E810" s="19">
        <v>6.037891205430311E-2</v>
      </c>
      <c r="F810" s="26">
        <v>10.506792018257645</v>
      </c>
      <c r="G810" s="19">
        <v>12.075782410860622</v>
      </c>
    </row>
    <row r="811" spans="2:7" x14ac:dyDescent="0.4">
      <c r="B811" s="28">
        <v>808</v>
      </c>
      <c r="C811" s="26">
        <v>5.7784917263269474E-2</v>
      </c>
      <c r="D811" s="42">
        <v>4.2441384227065594E-2</v>
      </c>
      <c r="E811" s="19">
        <v>4.5695730512815516E-2</v>
      </c>
      <c r="F811" s="26">
        <v>10.022630149033507</v>
      </c>
      <c r="G811" s="19">
        <v>9.1391461025631031</v>
      </c>
    </row>
    <row r="812" spans="2:7" x14ac:dyDescent="0.4">
      <c r="B812" s="28">
        <v>809</v>
      </c>
      <c r="C812" s="26">
        <v>4.2022580459697215E-2</v>
      </c>
      <c r="D812" s="42">
        <v>5.8829930175588283E-2</v>
      </c>
      <c r="E812" s="19">
        <v>5.788082425824622E-2</v>
      </c>
      <c r="F812" s="26">
        <v>10.085251063528549</v>
      </c>
      <c r="G812" s="19">
        <v>11.576164851649244</v>
      </c>
    </row>
    <row r="813" spans="2:7" x14ac:dyDescent="0.4">
      <c r="B813" s="28">
        <v>810</v>
      </c>
      <c r="C813" s="26">
        <v>5.2614781674925011E-2</v>
      </c>
      <c r="D813" s="42">
        <v>4.9354584053001575E-2</v>
      </c>
      <c r="E813" s="19">
        <v>5.4283311250401867E-2</v>
      </c>
      <c r="F813" s="26">
        <v>10.196936572792659</v>
      </c>
      <c r="G813" s="19">
        <v>10.856662250080372</v>
      </c>
    </row>
    <row r="814" spans="2:7" x14ac:dyDescent="0.4">
      <c r="B814" s="28">
        <v>811</v>
      </c>
      <c r="C814" s="26">
        <v>5.2948632656913686E-2</v>
      </c>
      <c r="D814" s="42">
        <v>4.7264555746052893E-2</v>
      </c>
      <c r="E814" s="19">
        <v>6.6468464843588315E-2</v>
      </c>
      <c r="F814" s="26">
        <v>10.021318840296658</v>
      </c>
      <c r="G814" s="19">
        <v>13.293692968717663</v>
      </c>
    </row>
    <row r="815" spans="2:7" x14ac:dyDescent="0.4">
      <c r="B815" s="28">
        <v>812</v>
      </c>
      <c r="C815" s="26">
        <v>3.5626160622909617E-2</v>
      </c>
      <c r="D815" s="42">
        <v>5.7855547042498928E-2</v>
      </c>
      <c r="E815" s="19">
        <v>6.3306105708936536E-2</v>
      </c>
      <c r="F815" s="26">
        <v>9.3481707665408535</v>
      </c>
      <c r="G815" s="19">
        <v>12.661221141787307</v>
      </c>
    </row>
    <row r="816" spans="2:7" x14ac:dyDescent="0.4">
      <c r="B816" s="28">
        <v>813</v>
      </c>
      <c r="C816" s="26">
        <v>4.5536177923697907E-2</v>
      </c>
      <c r="D816" s="42">
        <v>4.8264717078358291E-2</v>
      </c>
      <c r="E816" s="19">
        <v>4.0435804490064967E-2</v>
      </c>
      <c r="F816" s="26">
        <v>9.380089500205619</v>
      </c>
      <c r="G816" s="19">
        <v>8.0871608980129928</v>
      </c>
    </row>
    <row r="817" spans="2:7" x14ac:dyDescent="0.4">
      <c r="B817" s="28">
        <v>814</v>
      </c>
      <c r="C817" s="26">
        <v>3.900208844531762E-2</v>
      </c>
      <c r="D817" s="42">
        <v>5.3883594730564706E-2</v>
      </c>
      <c r="E817" s="19">
        <v>5.5381031225017634E-2</v>
      </c>
      <c r="F817" s="26">
        <v>9.2885683175882328</v>
      </c>
      <c r="G817" s="19">
        <v>11.076206245003526</v>
      </c>
    </row>
    <row r="818" spans="2:7" x14ac:dyDescent="0.4">
      <c r="B818" s="28">
        <v>815</v>
      </c>
      <c r="C818" s="26">
        <v>4.8620184430782795E-2</v>
      </c>
      <c r="D818" s="42">
        <v>5.1895560963509182E-2</v>
      </c>
      <c r="E818" s="19">
        <v>4.8312925938243066E-2</v>
      </c>
      <c r="F818" s="26">
        <v>10.051574539429197</v>
      </c>
      <c r="G818" s="19">
        <v>9.6625851876486131</v>
      </c>
    </row>
    <row r="819" spans="2:7" x14ac:dyDescent="0.4">
      <c r="B819" s="28">
        <v>816</v>
      </c>
      <c r="C819" s="26">
        <v>6.1253008792733835E-2</v>
      </c>
      <c r="D819" s="42">
        <v>4.1775447412141446E-2</v>
      </c>
      <c r="E819" s="19">
        <v>5.6499166864246102E-2</v>
      </c>
      <c r="F819" s="26">
        <v>10.302845620487528</v>
      </c>
      <c r="G819" s="19">
        <v>11.29983337284922</v>
      </c>
    </row>
    <row r="820" spans="2:7" x14ac:dyDescent="0.4">
      <c r="B820" s="28">
        <v>817</v>
      </c>
      <c r="C820" s="26">
        <v>6.0826688247271048E-2</v>
      </c>
      <c r="D820" s="42">
        <v>4.0908417158360744E-2</v>
      </c>
      <c r="E820" s="19">
        <v>5.0137773861068088E-2</v>
      </c>
      <c r="F820" s="26">
        <v>10.173510540563178</v>
      </c>
      <c r="G820" s="19">
        <v>10.027554772213618</v>
      </c>
    </row>
    <row r="821" spans="2:7" x14ac:dyDescent="0.4">
      <c r="B821" s="28">
        <v>818</v>
      </c>
      <c r="C821" s="26">
        <v>6.6616978747790184E-2</v>
      </c>
      <c r="D821" s="42">
        <v>5.1875545210647092E-2</v>
      </c>
      <c r="E821" s="19">
        <v>6.6316440240087163E-2</v>
      </c>
      <c r="F821" s="26">
        <v>11.849252395843727</v>
      </c>
      <c r="G821" s="19">
        <v>13.263288048017433</v>
      </c>
    </row>
    <row r="822" spans="2:7" x14ac:dyDescent="0.4">
      <c r="B822" s="28">
        <v>819</v>
      </c>
      <c r="C822" s="26">
        <v>4.9795950398149699E-2</v>
      </c>
      <c r="D822" s="42">
        <v>4.4196997910859848E-2</v>
      </c>
      <c r="E822" s="19">
        <v>4.4831925504328095E-2</v>
      </c>
      <c r="F822" s="26">
        <v>9.3992948309009545</v>
      </c>
      <c r="G822" s="19">
        <v>8.9663851008656188</v>
      </c>
    </row>
    <row r="823" spans="2:7" x14ac:dyDescent="0.4">
      <c r="B823" s="28">
        <v>820</v>
      </c>
      <c r="C823" s="26">
        <v>5.8932193831700397E-2</v>
      </c>
      <c r="D823" s="42">
        <v>3.4723431842826669E-2</v>
      </c>
      <c r="E823" s="19">
        <v>5.791968334064896E-2</v>
      </c>
      <c r="F823" s="26">
        <v>9.3655625674527059</v>
      </c>
      <c r="G823" s="19">
        <v>11.583936668129793</v>
      </c>
    </row>
    <row r="824" spans="2:7" x14ac:dyDescent="0.4">
      <c r="B824" s="28">
        <v>821</v>
      </c>
      <c r="C824" s="26">
        <v>5.0913497572013987E-2</v>
      </c>
      <c r="D824" s="42">
        <v>4.6534517880389981E-2</v>
      </c>
      <c r="E824" s="19">
        <v>4.1604262636552071E-2</v>
      </c>
      <c r="F824" s="26">
        <v>9.7448015452403958</v>
      </c>
      <c r="G824" s="19">
        <v>8.3208525273104144</v>
      </c>
    </row>
    <row r="825" spans="2:7" x14ac:dyDescent="0.4">
      <c r="B825" s="28">
        <v>822</v>
      </c>
      <c r="C825" s="26">
        <v>4.7969150241832507E-2</v>
      </c>
      <c r="D825" s="42">
        <v>5.3586586416292908E-2</v>
      </c>
      <c r="E825" s="19">
        <v>4.9973777887524141E-2</v>
      </c>
      <c r="F825" s="26">
        <v>10.155573665812542</v>
      </c>
      <c r="G825" s="19">
        <v>9.9947555775048276</v>
      </c>
    </row>
    <row r="826" spans="2:7" x14ac:dyDescent="0.4">
      <c r="B826" s="28">
        <v>823</v>
      </c>
      <c r="C826" s="26">
        <v>4.130823790862613E-2</v>
      </c>
      <c r="D826" s="42">
        <v>5.2621129982353208E-2</v>
      </c>
      <c r="E826" s="19">
        <v>4.3488034855316535E-2</v>
      </c>
      <c r="F826" s="26">
        <v>9.3929367890979343</v>
      </c>
      <c r="G826" s="19">
        <v>8.6976069710633066</v>
      </c>
    </row>
    <row r="827" spans="2:7" x14ac:dyDescent="0.4">
      <c r="B827" s="28">
        <v>824</v>
      </c>
      <c r="C827" s="26">
        <v>3.2896272450490441E-2</v>
      </c>
      <c r="D827" s="42">
        <v>7.0105137943517956E-2</v>
      </c>
      <c r="E827" s="19">
        <v>6.0641465413169435E-2</v>
      </c>
      <c r="F827" s="26">
        <v>10.30014103940084</v>
      </c>
      <c r="G827" s="19">
        <v>12.128293082633887</v>
      </c>
    </row>
    <row r="828" spans="2:7" x14ac:dyDescent="0.4">
      <c r="B828" s="28">
        <v>825</v>
      </c>
      <c r="C828" s="26">
        <v>4.3003645352911339E-2</v>
      </c>
      <c r="D828" s="42">
        <v>5.7469471708837691E-2</v>
      </c>
      <c r="E828" s="19">
        <v>5.4217401165150364E-2</v>
      </c>
      <c r="F828" s="26">
        <v>10.047311706174902</v>
      </c>
      <c r="G828" s="19">
        <v>10.843480233030073</v>
      </c>
    </row>
    <row r="829" spans="2:7" x14ac:dyDescent="0.4">
      <c r="B829" s="28">
        <v>826</v>
      </c>
      <c r="C829" s="26">
        <v>3.2565714568992432E-2</v>
      </c>
      <c r="D829" s="42">
        <v>7.3543574142370033E-2</v>
      </c>
      <c r="E829" s="19">
        <v>5.504150283554634E-2</v>
      </c>
      <c r="F829" s="26">
        <v>10.610928871136245</v>
      </c>
      <c r="G829" s="19">
        <v>11.008300567109268</v>
      </c>
    </row>
    <row r="830" spans="2:7" x14ac:dyDescent="0.4">
      <c r="B830" s="28">
        <v>827</v>
      </c>
      <c r="C830" s="26">
        <v>4.0931541246252284E-2</v>
      </c>
      <c r="D830" s="42">
        <v>6.0341509748420702E-2</v>
      </c>
      <c r="E830" s="19">
        <v>4.2905628903555072E-2</v>
      </c>
      <c r="F830" s="26">
        <v>10.1273050994673</v>
      </c>
      <c r="G830" s="19">
        <v>8.5811257807110142</v>
      </c>
    </row>
    <row r="831" spans="2:7" x14ac:dyDescent="0.4">
      <c r="B831" s="28">
        <v>828</v>
      </c>
      <c r="C831" s="26">
        <v>5.8601459731893749E-2</v>
      </c>
      <c r="D831" s="42">
        <v>4.5465149509038578E-2</v>
      </c>
      <c r="E831" s="19">
        <v>4.0752056787111204E-2</v>
      </c>
      <c r="F831" s="26">
        <v>10.406660924093233</v>
      </c>
      <c r="G831" s="19">
        <v>8.1504113574222412</v>
      </c>
    </row>
    <row r="832" spans="2:7" x14ac:dyDescent="0.4">
      <c r="B832" s="28">
        <v>829</v>
      </c>
      <c r="C832" s="26">
        <v>5.9059763275983154E-2</v>
      </c>
      <c r="D832" s="42">
        <v>3.9333361014345876E-2</v>
      </c>
      <c r="E832" s="19">
        <v>5.4313059454112404E-2</v>
      </c>
      <c r="F832" s="26">
        <v>9.839312429032903</v>
      </c>
      <c r="G832" s="19">
        <v>10.86261189082248</v>
      </c>
    </row>
    <row r="833" spans="2:7" x14ac:dyDescent="0.4">
      <c r="B833" s="28">
        <v>830</v>
      </c>
      <c r="C833" s="26">
        <v>3.7298255954607909E-2</v>
      </c>
      <c r="D833" s="42">
        <v>6.3832504282657493E-2</v>
      </c>
      <c r="E833" s="19">
        <v>4.980235586434037E-2</v>
      </c>
      <c r="F833" s="26">
        <v>10.11307602372654</v>
      </c>
      <c r="G833" s="19">
        <v>9.9604711728680737</v>
      </c>
    </row>
    <row r="834" spans="2:7" x14ac:dyDescent="0.4">
      <c r="B834" s="28">
        <v>831</v>
      </c>
      <c r="C834" s="26">
        <v>4.5647933802987421E-2</v>
      </c>
      <c r="D834" s="42">
        <v>6.0099588617737433E-2</v>
      </c>
      <c r="E834" s="19">
        <v>4.8628917269972781E-2</v>
      </c>
      <c r="F834" s="26">
        <v>10.574752242072485</v>
      </c>
      <c r="G834" s="19">
        <v>9.7257834539945556</v>
      </c>
    </row>
    <row r="835" spans="2:7" x14ac:dyDescent="0.4">
      <c r="B835" s="28">
        <v>832</v>
      </c>
      <c r="C835" s="26">
        <v>4.5084809962044108E-2</v>
      </c>
      <c r="D835" s="42">
        <v>5.026037890615772E-2</v>
      </c>
      <c r="E835" s="19">
        <v>5.4887922363013701E-2</v>
      </c>
      <c r="F835" s="26">
        <v>9.5345188868201838</v>
      </c>
      <c r="G835" s="19">
        <v>10.977584472602739</v>
      </c>
    </row>
    <row r="836" spans="2:7" x14ac:dyDescent="0.4">
      <c r="B836" s="28">
        <v>833</v>
      </c>
      <c r="C836" s="26">
        <v>2.4414585448579575E-2</v>
      </c>
      <c r="D836" s="42">
        <v>7.5410953189744029E-2</v>
      </c>
      <c r="E836" s="19">
        <v>5.6638412344099817E-2</v>
      </c>
      <c r="F836" s="26">
        <v>9.9825538638323597</v>
      </c>
      <c r="G836" s="19">
        <v>11.327682468819964</v>
      </c>
    </row>
    <row r="837" spans="2:7" x14ac:dyDescent="0.4">
      <c r="B837" s="28">
        <v>834</v>
      </c>
      <c r="C837" s="26">
        <v>6.1133379867391258E-2</v>
      </c>
      <c r="D837" s="42">
        <v>3.5831623872108642E-2</v>
      </c>
      <c r="E837" s="19">
        <v>4.0802858667203255E-2</v>
      </c>
      <c r="F837" s="26">
        <v>9.6965003739499895</v>
      </c>
      <c r="G837" s="19">
        <v>8.1605717334406513</v>
      </c>
    </row>
    <row r="838" spans="2:7" x14ac:dyDescent="0.4">
      <c r="B838" s="28">
        <v>835</v>
      </c>
      <c r="C838" s="26">
        <v>4.8714268323547354E-2</v>
      </c>
      <c r="D838" s="42">
        <v>4.6143453801543569E-2</v>
      </c>
      <c r="E838" s="19">
        <v>3.53788113976439E-2</v>
      </c>
      <c r="F838" s="26">
        <v>9.485772212509092</v>
      </c>
      <c r="G838" s="19">
        <v>7.0757622795287798</v>
      </c>
    </row>
    <row r="839" spans="2:7" x14ac:dyDescent="0.4">
      <c r="B839" s="28">
        <v>836</v>
      </c>
      <c r="C839" s="26">
        <v>6.2339430885118147E-2</v>
      </c>
      <c r="D839" s="42">
        <v>3.3755296877748128E-2</v>
      </c>
      <c r="E839" s="19">
        <v>5.4567031784507558E-2</v>
      </c>
      <c r="F839" s="26">
        <v>9.6094727762866281</v>
      </c>
      <c r="G839" s="19">
        <v>10.913406356901511</v>
      </c>
    </row>
    <row r="840" spans="2:7" x14ac:dyDescent="0.4">
      <c r="B840" s="28">
        <v>837</v>
      </c>
      <c r="C840" s="26">
        <v>6.3897488795956539E-2</v>
      </c>
      <c r="D840" s="42">
        <v>4.0821254244412519E-2</v>
      </c>
      <c r="E840" s="19">
        <v>4.7666414588470506E-2</v>
      </c>
      <c r="F840" s="26">
        <v>10.471874304036906</v>
      </c>
      <c r="G840" s="19">
        <v>9.5332829176941019</v>
      </c>
    </row>
    <row r="841" spans="2:7" x14ac:dyDescent="0.4">
      <c r="B841" s="28">
        <v>838</v>
      </c>
      <c r="C841" s="26">
        <v>6.0008545551802919E-2</v>
      </c>
      <c r="D841" s="42">
        <v>4.6449322451317131E-2</v>
      </c>
      <c r="E841" s="19">
        <v>6.6979563326419619E-2</v>
      </c>
      <c r="F841" s="26">
        <v>10.645786800312006</v>
      </c>
      <c r="G841" s="19">
        <v>13.395912665283923</v>
      </c>
    </row>
    <row r="842" spans="2:7" x14ac:dyDescent="0.4">
      <c r="B842" s="28">
        <v>839</v>
      </c>
      <c r="C842" s="26">
        <v>4.6560179523516126E-2</v>
      </c>
      <c r="D842" s="42">
        <v>5.0045441136732094E-2</v>
      </c>
      <c r="E842" s="19">
        <v>6.5243976261798772E-2</v>
      </c>
      <c r="F842" s="26">
        <v>9.6605620660248235</v>
      </c>
      <c r="G842" s="19">
        <v>13.048795252359755</v>
      </c>
    </row>
    <row r="843" spans="2:7" x14ac:dyDescent="0.4">
      <c r="B843" s="28">
        <v>840</v>
      </c>
      <c r="C843" s="26">
        <v>6.7621715425815548E-2</v>
      </c>
      <c r="D843" s="42">
        <v>3.6364115507147493E-2</v>
      </c>
      <c r="E843" s="19">
        <v>3.1467044921517681E-2</v>
      </c>
      <c r="F843" s="26">
        <v>10.398583093296304</v>
      </c>
      <c r="G843" s="19">
        <v>6.2934089843035359</v>
      </c>
    </row>
    <row r="844" spans="2:7" x14ac:dyDescent="0.4">
      <c r="B844" s="28">
        <v>841</v>
      </c>
      <c r="C844" s="26">
        <v>5.9199652527725147E-2</v>
      </c>
      <c r="D844" s="42">
        <v>4.4312865405078061E-2</v>
      </c>
      <c r="E844" s="19">
        <v>6.9312581840175455E-2</v>
      </c>
      <c r="F844" s="26">
        <v>10.351251793280319</v>
      </c>
      <c r="G844" s="19">
        <v>13.862516368035092</v>
      </c>
    </row>
    <row r="845" spans="2:7" x14ac:dyDescent="0.4">
      <c r="B845" s="28">
        <v>842</v>
      </c>
      <c r="C845" s="26">
        <v>4.3932208125104316E-2</v>
      </c>
      <c r="D845" s="42">
        <v>6.0811796256573868E-2</v>
      </c>
      <c r="E845" s="19">
        <v>4.9258451365407969E-2</v>
      </c>
      <c r="F845" s="26">
        <v>10.47440043816782</v>
      </c>
      <c r="G845" s="19">
        <v>9.8516902730815943</v>
      </c>
    </row>
    <row r="846" spans="2:7" x14ac:dyDescent="0.4">
      <c r="B846" s="28">
        <v>843</v>
      </c>
      <c r="C846" s="26">
        <v>4.3245421306211063E-2</v>
      </c>
      <c r="D846" s="42">
        <v>5.6690253513245331E-2</v>
      </c>
      <c r="E846" s="19">
        <v>5.5274759608591691E-2</v>
      </c>
      <c r="F846" s="26">
        <v>9.9935674819456395</v>
      </c>
      <c r="G846" s="19">
        <v>11.054951921718338</v>
      </c>
    </row>
    <row r="847" spans="2:7" x14ac:dyDescent="0.4">
      <c r="B847" s="28">
        <v>844</v>
      </c>
      <c r="C847" s="26">
        <v>2.2710788986849358E-2</v>
      </c>
      <c r="D847" s="42">
        <v>7.1581513873854863E-2</v>
      </c>
      <c r="E847" s="19">
        <v>4.093142586117033E-2</v>
      </c>
      <c r="F847" s="26">
        <v>9.4292302860704229</v>
      </c>
      <c r="G847" s="19">
        <v>8.1862851722340668</v>
      </c>
    </row>
    <row r="848" spans="2:7" x14ac:dyDescent="0.4">
      <c r="B848" s="28">
        <v>845</v>
      </c>
      <c r="C848" s="26">
        <v>4.3131826822582181E-2</v>
      </c>
      <c r="D848" s="42">
        <v>5.037528632665482E-2</v>
      </c>
      <c r="E848" s="19">
        <v>6.2203158697318968E-2</v>
      </c>
      <c r="F848" s="26">
        <v>9.3507113149237</v>
      </c>
      <c r="G848" s="19">
        <v>12.440631739463793</v>
      </c>
    </row>
    <row r="849" spans="2:7" x14ac:dyDescent="0.4">
      <c r="B849" s="28">
        <v>846</v>
      </c>
      <c r="C849" s="26">
        <v>5.2215566730307986E-2</v>
      </c>
      <c r="D849" s="42">
        <v>5.2449774256720247E-2</v>
      </c>
      <c r="E849" s="19">
        <v>4.7755943760221464E-2</v>
      </c>
      <c r="F849" s="26">
        <v>10.466534098702823</v>
      </c>
      <c r="G849" s="19">
        <v>9.5511887520442933</v>
      </c>
    </row>
    <row r="850" spans="2:7" x14ac:dyDescent="0.4">
      <c r="B850" s="28">
        <v>847</v>
      </c>
      <c r="C850" s="26">
        <v>4.3845185390764624E-2</v>
      </c>
      <c r="D850" s="42">
        <v>4.9863200490843931E-2</v>
      </c>
      <c r="E850" s="19">
        <v>5.7780380997943782E-2</v>
      </c>
      <c r="F850" s="26">
        <v>9.370838588160856</v>
      </c>
      <c r="G850" s="19">
        <v>11.556076199588757</v>
      </c>
    </row>
    <row r="851" spans="2:7" x14ac:dyDescent="0.4">
      <c r="B851" s="28">
        <v>848</v>
      </c>
      <c r="C851" s="26">
        <v>5.7717089359405532E-2</v>
      </c>
      <c r="D851" s="42">
        <v>4.9545081082022532E-2</v>
      </c>
      <c r="E851" s="19">
        <v>5.4678890827510221E-2</v>
      </c>
      <c r="F851" s="26">
        <v>10.726217044142807</v>
      </c>
      <c r="G851" s="19">
        <v>10.935778165502045</v>
      </c>
    </row>
    <row r="852" spans="2:7" x14ac:dyDescent="0.4">
      <c r="B852" s="28">
        <v>849</v>
      </c>
      <c r="C852" s="26">
        <v>5.6439577422164759E-2</v>
      </c>
      <c r="D852" s="42">
        <v>4.7530146422254324E-2</v>
      </c>
      <c r="E852" s="19">
        <v>4.643809423864094E-2</v>
      </c>
      <c r="F852" s="26">
        <v>10.396972384441909</v>
      </c>
      <c r="G852" s="19">
        <v>9.2876188477281882</v>
      </c>
    </row>
    <row r="853" spans="2:7" x14ac:dyDescent="0.4">
      <c r="B853" s="28">
        <v>850</v>
      </c>
      <c r="C853" s="26">
        <v>8.1287781902916773E-2</v>
      </c>
      <c r="D853" s="42">
        <v>2.7077925469684627E-2</v>
      </c>
      <c r="E853" s="19">
        <v>6.9916948945794186E-2</v>
      </c>
      <c r="F853" s="26">
        <v>10.836570737260141</v>
      </c>
      <c r="G853" s="19">
        <v>13.983389789158837</v>
      </c>
    </row>
    <row r="854" spans="2:7" x14ac:dyDescent="0.4">
      <c r="B854" s="28">
        <v>851</v>
      </c>
      <c r="C854" s="26">
        <v>4.9623493128353902E-2</v>
      </c>
      <c r="D854" s="42">
        <v>4.1644495857096703E-2</v>
      </c>
      <c r="E854" s="19">
        <v>5.5053627482450192E-2</v>
      </c>
      <c r="F854" s="26">
        <v>9.1267988985450614</v>
      </c>
      <c r="G854" s="19">
        <v>11.010725496490039</v>
      </c>
    </row>
    <row r="855" spans="2:7" x14ac:dyDescent="0.4">
      <c r="B855" s="28">
        <v>852</v>
      </c>
      <c r="C855" s="26">
        <v>4.6987089162040918E-2</v>
      </c>
      <c r="D855" s="42">
        <v>4.4679727934058472E-2</v>
      </c>
      <c r="E855" s="19">
        <v>3.9653027265270799E-2</v>
      </c>
      <c r="F855" s="26">
        <v>9.1666817096099393</v>
      </c>
      <c r="G855" s="19">
        <v>7.9306054530541594</v>
      </c>
    </row>
    <row r="856" spans="2:7" x14ac:dyDescent="0.4">
      <c r="B856" s="28">
        <v>853</v>
      </c>
      <c r="C856" s="26">
        <v>4.7386460610379398E-2</v>
      </c>
      <c r="D856" s="42">
        <v>6.1150088158476647E-2</v>
      </c>
      <c r="E856" s="19">
        <v>6.7576549269942721E-2</v>
      </c>
      <c r="F856" s="26">
        <v>10.853654876885605</v>
      </c>
      <c r="G856" s="19">
        <v>13.515309853988544</v>
      </c>
    </row>
    <row r="857" spans="2:7" x14ac:dyDescent="0.4">
      <c r="B857" s="28">
        <v>854</v>
      </c>
      <c r="C857" s="26">
        <v>4.9989123951457222E-2</v>
      </c>
      <c r="D857" s="42">
        <v>5.448743265551588E-2</v>
      </c>
      <c r="E857" s="19">
        <v>3.5304385312629943E-2</v>
      </c>
      <c r="F857" s="26">
        <v>10.447655660697311</v>
      </c>
      <c r="G857" s="19">
        <v>7.0608770625259885</v>
      </c>
    </row>
    <row r="858" spans="2:7" x14ac:dyDescent="0.4">
      <c r="B858" s="28">
        <v>855</v>
      </c>
      <c r="C858" s="26">
        <v>3.5971119393212556E-2</v>
      </c>
      <c r="D858" s="42">
        <v>6.210299770207809E-2</v>
      </c>
      <c r="E858" s="19">
        <v>4.8648155989939747E-2</v>
      </c>
      <c r="F858" s="26">
        <v>9.8074117095290632</v>
      </c>
      <c r="G858" s="19">
        <v>9.7296311979879491</v>
      </c>
    </row>
    <row r="859" spans="2:7" x14ac:dyDescent="0.4">
      <c r="B859" s="28">
        <v>856</v>
      </c>
      <c r="C859" s="26">
        <v>6.1846670590003525E-2</v>
      </c>
      <c r="D859" s="42">
        <v>3.5450221505232096E-2</v>
      </c>
      <c r="E859" s="19">
        <v>3.3685098813960104E-2</v>
      </c>
      <c r="F859" s="26">
        <v>9.7296892095235616</v>
      </c>
      <c r="G859" s="19">
        <v>6.7370197627920207</v>
      </c>
    </row>
    <row r="860" spans="2:7" x14ac:dyDescent="0.4">
      <c r="B860" s="28">
        <v>857</v>
      </c>
      <c r="C860" s="26">
        <v>6.1892921656027972E-2</v>
      </c>
      <c r="D860" s="42">
        <v>3.7504021433080119E-2</v>
      </c>
      <c r="E860" s="19">
        <v>4.1875027692660646E-2</v>
      </c>
      <c r="F860" s="26">
        <v>9.9396943089108092</v>
      </c>
      <c r="G860" s="19">
        <v>8.3750055385321289</v>
      </c>
    </row>
    <row r="861" spans="2:7" x14ac:dyDescent="0.4">
      <c r="B861" s="28">
        <v>858</v>
      </c>
      <c r="C861" s="26">
        <v>5.3282214024086026E-2</v>
      </c>
      <c r="D861" s="42">
        <v>4.7357234162514021E-2</v>
      </c>
      <c r="E861" s="19">
        <v>5.2082547388751607E-2</v>
      </c>
      <c r="F861" s="26">
        <v>10.063944818660005</v>
      </c>
      <c r="G861" s="19">
        <v>10.416509477750321</v>
      </c>
    </row>
    <row r="862" spans="2:7" x14ac:dyDescent="0.4">
      <c r="B862" s="28">
        <v>859</v>
      </c>
      <c r="C862" s="26">
        <v>4.2469003818471802E-2</v>
      </c>
      <c r="D862" s="42">
        <v>4.8744067491915066E-2</v>
      </c>
      <c r="E862" s="19">
        <v>2.752742380769576E-2</v>
      </c>
      <c r="F862" s="26">
        <v>9.1213071310386873</v>
      </c>
      <c r="G862" s="19">
        <v>5.5054847615391518</v>
      </c>
    </row>
    <row r="863" spans="2:7" x14ac:dyDescent="0.4">
      <c r="B863" s="28">
        <v>860</v>
      </c>
      <c r="C863" s="26">
        <v>5.3882735608128271E-2</v>
      </c>
      <c r="D863" s="42">
        <v>4.5639578758798351E-2</v>
      </c>
      <c r="E863" s="19">
        <v>4.0331984832373671E-2</v>
      </c>
      <c r="F863" s="26">
        <v>9.9522314366926619</v>
      </c>
      <c r="G863" s="19">
        <v>8.0663969664747341</v>
      </c>
    </row>
    <row r="864" spans="2:7" x14ac:dyDescent="0.4">
      <c r="B864" s="28">
        <v>861</v>
      </c>
      <c r="C864" s="26">
        <v>3.7636523407261077E-2</v>
      </c>
      <c r="D864" s="42">
        <v>6.1082876182989437E-2</v>
      </c>
      <c r="E864" s="19">
        <v>4.6099767877677944E-2</v>
      </c>
      <c r="F864" s="26">
        <v>9.8719399590250507</v>
      </c>
      <c r="G864" s="19">
        <v>9.2199535755355893</v>
      </c>
    </row>
    <row r="865" spans="2:7" x14ac:dyDescent="0.4">
      <c r="B865" s="28">
        <v>862</v>
      </c>
      <c r="C865" s="26">
        <v>5.0632295847173783E-2</v>
      </c>
      <c r="D865" s="42">
        <v>4.7566672506129386E-2</v>
      </c>
      <c r="E865" s="19">
        <v>4.3700030832671655E-2</v>
      </c>
      <c r="F865" s="26">
        <v>9.8198968353303169</v>
      </c>
      <c r="G865" s="19">
        <v>8.7400061665343305</v>
      </c>
    </row>
    <row r="866" spans="2:7" x14ac:dyDescent="0.4">
      <c r="B866" s="28">
        <v>863</v>
      </c>
      <c r="C866" s="26">
        <v>4.5830535857608254E-2</v>
      </c>
      <c r="D866" s="42">
        <v>4.9587583069635906E-2</v>
      </c>
      <c r="E866" s="19">
        <v>4.6893090497212936E-2</v>
      </c>
      <c r="F866" s="26">
        <v>9.5418118927244162</v>
      </c>
      <c r="G866" s="19">
        <v>9.378618099442587</v>
      </c>
    </row>
    <row r="867" spans="2:7" x14ac:dyDescent="0.4">
      <c r="B867" s="28">
        <v>864</v>
      </c>
      <c r="C867" s="26">
        <v>4.6851866997514008E-2</v>
      </c>
      <c r="D867" s="42">
        <v>5.3945284001075886E-2</v>
      </c>
      <c r="E867" s="19">
        <v>4.2358077590867828E-2</v>
      </c>
      <c r="F867" s="26">
        <v>10.079715099858989</v>
      </c>
      <c r="G867" s="19">
        <v>8.4716155181735662</v>
      </c>
    </row>
    <row r="868" spans="2:7" x14ac:dyDescent="0.4">
      <c r="B868" s="28">
        <v>865</v>
      </c>
      <c r="C868" s="26">
        <v>6.3004762997783473E-2</v>
      </c>
      <c r="D868" s="42">
        <v>3.5278577377461817E-2</v>
      </c>
      <c r="E868" s="19">
        <v>5.3384445987321678E-2</v>
      </c>
      <c r="F868" s="26">
        <v>9.8283340375245292</v>
      </c>
      <c r="G868" s="19">
        <v>10.676889197464336</v>
      </c>
    </row>
    <row r="869" spans="2:7" x14ac:dyDescent="0.4">
      <c r="B869" s="28">
        <v>866</v>
      </c>
      <c r="C869" s="26">
        <v>5.4989689336916905E-2</v>
      </c>
      <c r="D869" s="42">
        <v>3.8538413994273955E-2</v>
      </c>
      <c r="E869" s="19">
        <v>5.8969668946739009E-2</v>
      </c>
      <c r="F869" s="26">
        <v>9.3528103331190859</v>
      </c>
      <c r="G869" s="19">
        <v>11.793933789347802</v>
      </c>
    </row>
    <row r="870" spans="2:7" x14ac:dyDescent="0.4">
      <c r="B870" s="28">
        <v>867</v>
      </c>
      <c r="C870" s="26">
        <v>5.0530925949835284E-2</v>
      </c>
      <c r="D870" s="42">
        <v>5.2167955640780569E-2</v>
      </c>
      <c r="E870" s="19">
        <v>5.089050672659156E-2</v>
      </c>
      <c r="F870" s="26">
        <v>10.269888159061585</v>
      </c>
      <c r="G870" s="19">
        <v>10.178101345318312</v>
      </c>
    </row>
    <row r="871" spans="2:7" x14ac:dyDescent="0.4">
      <c r="B871" s="28">
        <v>868</v>
      </c>
      <c r="C871" s="26">
        <v>6.5820457483255213E-2</v>
      </c>
      <c r="D871" s="42">
        <v>2.9650415474507669E-2</v>
      </c>
      <c r="E871" s="19">
        <v>6.2627490302188574E-2</v>
      </c>
      <c r="F871" s="26">
        <v>9.5470872957762882</v>
      </c>
      <c r="G871" s="19">
        <v>12.525498060437714</v>
      </c>
    </row>
    <row r="872" spans="2:7" x14ac:dyDescent="0.4">
      <c r="B872" s="28">
        <v>869</v>
      </c>
      <c r="C872" s="26">
        <v>6.7663317442320764E-2</v>
      </c>
      <c r="D872" s="42">
        <v>3.7647443792149245E-2</v>
      </c>
      <c r="E872" s="19">
        <v>5.0693340305630469E-2</v>
      </c>
      <c r="F872" s="26">
        <v>10.531076123447001</v>
      </c>
      <c r="G872" s="19">
        <v>10.138668061126094</v>
      </c>
    </row>
    <row r="873" spans="2:7" x14ac:dyDescent="0.4">
      <c r="B873" s="28">
        <v>870</v>
      </c>
      <c r="C873" s="26">
        <v>3.8742579707658084E-2</v>
      </c>
      <c r="D873" s="42">
        <v>5.5208348374143922E-2</v>
      </c>
      <c r="E873" s="19">
        <v>4.5037035293536767E-2</v>
      </c>
      <c r="F873" s="26">
        <v>9.3950928081802001</v>
      </c>
      <c r="G873" s="19">
        <v>9.0074070587073543</v>
      </c>
    </row>
    <row r="874" spans="2:7" x14ac:dyDescent="0.4">
      <c r="B874" s="28">
        <v>871</v>
      </c>
      <c r="C874" s="26">
        <v>5.846002631822856E-2</v>
      </c>
      <c r="D874" s="42">
        <v>3.4535052586502607E-2</v>
      </c>
      <c r="E874" s="19">
        <v>5.4459084513811651E-2</v>
      </c>
      <c r="F874" s="26">
        <v>9.2995078904731159</v>
      </c>
      <c r="G874" s="19">
        <v>10.891816902762329</v>
      </c>
    </row>
    <row r="875" spans="2:7" x14ac:dyDescent="0.4">
      <c r="B875" s="28">
        <v>872</v>
      </c>
      <c r="C875" s="26">
        <v>5.3832766258006017E-2</v>
      </c>
      <c r="D875" s="42">
        <v>3.9703948544291039E-2</v>
      </c>
      <c r="E875" s="19">
        <v>5.6780336085356854E-2</v>
      </c>
      <c r="F875" s="26">
        <v>9.3536714802297052</v>
      </c>
      <c r="G875" s="19">
        <v>11.35606721707137</v>
      </c>
    </row>
    <row r="876" spans="2:7" x14ac:dyDescent="0.4">
      <c r="B876" s="28">
        <v>873</v>
      </c>
      <c r="C876" s="26">
        <v>4.9138141956639535E-2</v>
      </c>
      <c r="D876" s="42">
        <v>4.9374088283190891E-2</v>
      </c>
      <c r="E876" s="19">
        <v>6.4417535934873552E-2</v>
      </c>
      <c r="F876" s="26">
        <v>9.8512230239830423</v>
      </c>
      <c r="G876" s="19">
        <v>12.883507186974711</v>
      </c>
    </row>
    <row r="877" spans="2:7" x14ac:dyDescent="0.4">
      <c r="B877" s="28">
        <v>874</v>
      </c>
      <c r="C877" s="26">
        <v>5.2847522642272667E-2</v>
      </c>
      <c r="D877" s="42">
        <v>3.7433252816015131E-2</v>
      </c>
      <c r="E877" s="19">
        <v>3.8791045382688211E-2</v>
      </c>
      <c r="F877" s="26">
        <v>9.0280775458287792</v>
      </c>
      <c r="G877" s="19">
        <v>7.7582090765376419</v>
      </c>
    </row>
    <row r="878" spans="2:7" x14ac:dyDescent="0.4">
      <c r="B878" s="28">
        <v>875</v>
      </c>
      <c r="C878" s="26">
        <v>5.1665016149111113E-2</v>
      </c>
      <c r="D878" s="42">
        <v>4.4287233196326381E-2</v>
      </c>
      <c r="E878" s="19">
        <v>4.8751615348324069E-2</v>
      </c>
      <c r="F878" s="26">
        <v>9.5952249345437508</v>
      </c>
      <c r="G878" s="19">
        <v>9.7503230696648142</v>
      </c>
    </row>
    <row r="879" spans="2:7" x14ac:dyDescent="0.4">
      <c r="B879" s="28">
        <v>876</v>
      </c>
      <c r="C879" s="26">
        <v>3.3845728542907641E-2</v>
      </c>
      <c r="D879" s="42">
        <v>5.7380837007485058E-2</v>
      </c>
      <c r="E879" s="19">
        <v>4.2279055529667695E-2</v>
      </c>
      <c r="F879" s="26">
        <v>9.1226565550392706</v>
      </c>
      <c r="G879" s="19">
        <v>8.4558111059335381</v>
      </c>
    </row>
    <row r="880" spans="2:7" x14ac:dyDescent="0.4">
      <c r="B880" s="28">
        <v>877</v>
      </c>
      <c r="C880" s="26">
        <v>4.9508390341442901E-2</v>
      </c>
      <c r="D880" s="42">
        <v>4.1932914290652816E-2</v>
      </c>
      <c r="E880" s="19">
        <v>3.5797778738894753E-2</v>
      </c>
      <c r="F880" s="26">
        <v>9.1441304632095708</v>
      </c>
      <c r="G880" s="19">
        <v>7.1595557477789509</v>
      </c>
    </row>
    <row r="881" spans="2:7" x14ac:dyDescent="0.4">
      <c r="B881" s="28">
        <v>878</v>
      </c>
      <c r="C881" s="26">
        <v>5.6619720649047467E-2</v>
      </c>
      <c r="D881" s="42">
        <v>4.3162846923806106E-2</v>
      </c>
      <c r="E881" s="19">
        <v>6.7648120921903421E-2</v>
      </c>
      <c r="F881" s="26">
        <v>9.978256757285358</v>
      </c>
      <c r="G881" s="19">
        <v>13.529624184380683</v>
      </c>
    </row>
    <row r="882" spans="2:7" x14ac:dyDescent="0.4">
      <c r="B882" s="28">
        <v>879</v>
      </c>
      <c r="C882" s="26">
        <v>6.0193701433714435E-2</v>
      </c>
      <c r="D882" s="42">
        <v>3.9845609322648322E-2</v>
      </c>
      <c r="E882" s="19">
        <v>3.5221755561399219E-2</v>
      </c>
      <c r="F882" s="26">
        <v>10.003931075636276</v>
      </c>
      <c r="G882" s="19">
        <v>7.0443511122798439</v>
      </c>
    </row>
    <row r="883" spans="2:7" x14ac:dyDescent="0.4">
      <c r="B883" s="28">
        <v>880</v>
      </c>
      <c r="C883" s="26">
        <v>6.5788204668966135E-2</v>
      </c>
      <c r="D883" s="42">
        <v>3.9624736736463308E-2</v>
      </c>
      <c r="E883" s="19">
        <v>5.6881099092332091E-2</v>
      </c>
      <c r="F883" s="26">
        <v>10.541294140542945</v>
      </c>
      <c r="G883" s="19">
        <v>11.376219818466419</v>
      </c>
    </row>
    <row r="884" spans="2:7" x14ac:dyDescent="0.4">
      <c r="B884" s="28">
        <v>881</v>
      </c>
      <c r="C884" s="26">
        <v>4.4270406191458729E-2</v>
      </c>
      <c r="D884" s="42">
        <v>4.9619638699258284E-2</v>
      </c>
      <c r="E884" s="19">
        <v>5.0563104502057012E-2</v>
      </c>
      <c r="F884" s="26">
        <v>9.3890044890717022</v>
      </c>
      <c r="G884" s="19">
        <v>10.112620900411402</v>
      </c>
    </row>
    <row r="885" spans="2:7" x14ac:dyDescent="0.4">
      <c r="B885" s="28">
        <v>882</v>
      </c>
      <c r="C885" s="26">
        <v>5.4880603311793508E-2</v>
      </c>
      <c r="D885" s="42">
        <v>4.7962971877012511E-2</v>
      </c>
      <c r="E885" s="19">
        <v>6.5167675826694846E-2</v>
      </c>
      <c r="F885" s="26">
        <v>10.284357518880601</v>
      </c>
      <c r="G885" s="19">
        <v>13.03353516533897</v>
      </c>
    </row>
    <row r="886" spans="2:7" x14ac:dyDescent="0.4">
      <c r="B886" s="28">
        <v>883</v>
      </c>
      <c r="C886" s="26">
        <v>5.502585586697098E-2</v>
      </c>
      <c r="D886" s="42">
        <v>4.7598599036404871E-2</v>
      </c>
      <c r="E886" s="19">
        <v>5.5438847613947746E-2</v>
      </c>
      <c r="F886" s="26">
        <v>10.262445490337585</v>
      </c>
      <c r="G886" s="19">
        <v>11.08776952278955</v>
      </c>
    </row>
    <row r="887" spans="2:7" x14ac:dyDescent="0.4">
      <c r="B887" s="28">
        <v>884</v>
      </c>
      <c r="C887" s="26">
        <v>5.0122577569800507E-2</v>
      </c>
      <c r="D887" s="42">
        <v>5.3765062216387688E-2</v>
      </c>
      <c r="E887" s="19">
        <v>5.1456135375450247E-2</v>
      </c>
      <c r="F887" s="26">
        <v>10.388763978618819</v>
      </c>
      <c r="G887" s="19">
        <v>10.291227075090049</v>
      </c>
    </row>
    <row r="888" spans="2:7" x14ac:dyDescent="0.4">
      <c r="B888" s="28">
        <v>885</v>
      </c>
      <c r="C888" s="26">
        <v>3.8324674044854026E-2</v>
      </c>
      <c r="D888" s="42">
        <v>4.6673926513850994E-2</v>
      </c>
      <c r="E888" s="19">
        <v>4.6614516657592142E-2</v>
      </c>
      <c r="F888" s="26">
        <v>8.4998600558705029</v>
      </c>
      <c r="G888" s="19">
        <v>9.3229033315184289</v>
      </c>
    </row>
    <row r="889" spans="2:7" x14ac:dyDescent="0.4">
      <c r="B889" s="28">
        <v>886</v>
      </c>
      <c r="C889" s="26">
        <v>3.7691618602290984E-2</v>
      </c>
      <c r="D889" s="42">
        <v>6.2310979562309021E-2</v>
      </c>
      <c r="E889" s="19">
        <v>4.6693914338846711E-2</v>
      </c>
      <c r="F889" s="26">
        <v>10.000259816460002</v>
      </c>
      <c r="G889" s="19">
        <v>9.3387828677693427</v>
      </c>
    </row>
    <row r="890" spans="2:7" x14ac:dyDescent="0.4">
      <c r="B890" s="28">
        <v>887</v>
      </c>
      <c r="C890" s="26">
        <v>6.6073974049424666E-2</v>
      </c>
      <c r="D890" s="42">
        <v>3.0763811586387371E-2</v>
      </c>
      <c r="E890" s="19">
        <v>5.7236843854477248E-2</v>
      </c>
      <c r="F890" s="26">
        <v>9.6837785635812033</v>
      </c>
      <c r="G890" s="19">
        <v>11.44736877089545</v>
      </c>
    </row>
    <row r="891" spans="2:7" x14ac:dyDescent="0.4">
      <c r="B891" s="28">
        <v>888</v>
      </c>
      <c r="C891" s="26">
        <v>6.3920877543511501E-2</v>
      </c>
      <c r="D891" s="42">
        <v>3.3495809378739118E-2</v>
      </c>
      <c r="E891" s="19">
        <v>4.2066089458490608E-2</v>
      </c>
      <c r="F891" s="26">
        <v>9.7416686922250619</v>
      </c>
      <c r="G891" s="19">
        <v>8.4132178916981211</v>
      </c>
    </row>
    <row r="892" spans="2:7" x14ac:dyDescent="0.4">
      <c r="B892" s="28">
        <v>889</v>
      </c>
      <c r="C892" s="26">
        <v>3.8858217233926184E-2</v>
      </c>
      <c r="D892" s="42">
        <v>6.4503313064876319E-2</v>
      </c>
      <c r="E892" s="19">
        <v>6.1032100226322106E-2</v>
      </c>
      <c r="F892" s="26">
        <v>10.336153029880251</v>
      </c>
      <c r="G892" s="19">
        <v>12.206420045264421</v>
      </c>
    </row>
    <row r="893" spans="2:7" x14ac:dyDescent="0.4">
      <c r="B893" s="28">
        <v>890</v>
      </c>
      <c r="C893" s="26">
        <v>5.8235915394671503E-2</v>
      </c>
      <c r="D893" s="42">
        <v>5.1161257479953322E-2</v>
      </c>
      <c r="E893" s="19">
        <v>3.9788433133769938E-2</v>
      </c>
      <c r="F893" s="26">
        <v>10.939717287462482</v>
      </c>
      <c r="G893" s="19">
        <v>7.9576866267539872</v>
      </c>
    </row>
    <row r="894" spans="2:7" x14ac:dyDescent="0.4">
      <c r="B894" s="28">
        <v>891</v>
      </c>
      <c r="C894" s="26">
        <v>4.1739343556886355E-2</v>
      </c>
      <c r="D894" s="42">
        <v>5.7193316845760026E-2</v>
      </c>
      <c r="E894" s="19">
        <v>4.2998659668413083E-2</v>
      </c>
      <c r="F894" s="26">
        <v>9.8932660402646384</v>
      </c>
      <c r="G894" s="19">
        <v>8.5997319336826159</v>
      </c>
    </row>
    <row r="895" spans="2:7" x14ac:dyDescent="0.4">
      <c r="B895" s="28">
        <v>892</v>
      </c>
      <c r="C895" s="26">
        <v>6.1630420202579805E-2</v>
      </c>
      <c r="D895" s="42">
        <v>3.8332440667537569E-2</v>
      </c>
      <c r="E895" s="19">
        <v>6.3807902046000509E-2</v>
      </c>
      <c r="F895" s="26">
        <v>9.9962860870117378</v>
      </c>
      <c r="G895" s="19">
        <v>12.761580409200102</v>
      </c>
    </row>
    <row r="896" spans="2:7" x14ac:dyDescent="0.4">
      <c r="B896" s="28">
        <v>893</v>
      </c>
      <c r="C896" s="26">
        <v>5.7544419936236636E-2</v>
      </c>
      <c r="D896" s="42">
        <v>3.7255644064703372E-2</v>
      </c>
      <c r="E896" s="19">
        <v>7.3518666585995734E-2</v>
      </c>
      <c r="F896" s="26">
        <v>9.4800064000940001</v>
      </c>
      <c r="G896" s="19">
        <v>14.703733317199147</v>
      </c>
    </row>
    <row r="897" spans="2:7" x14ac:dyDescent="0.4">
      <c r="B897" s="28">
        <v>894</v>
      </c>
      <c r="C897" s="26">
        <v>5.1958424425423831E-2</v>
      </c>
      <c r="D897" s="42">
        <v>4.9199628377181746E-2</v>
      </c>
      <c r="E897" s="19">
        <v>6.8018704944567743E-2</v>
      </c>
      <c r="F897" s="26">
        <v>10.115805280260558</v>
      </c>
      <c r="G897" s="19">
        <v>13.603740988913549</v>
      </c>
    </row>
    <row r="898" spans="2:7" x14ac:dyDescent="0.4">
      <c r="B898" s="28">
        <v>895</v>
      </c>
      <c r="C898" s="26">
        <v>5.1365100695566678E-2</v>
      </c>
      <c r="D898" s="42">
        <v>4.6983277944592193E-2</v>
      </c>
      <c r="E898" s="19">
        <v>3.5884250697039682E-2</v>
      </c>
      <c r="F898" s="26">
        <v>9.8348378640158867</v>
      </c>
      <c r="G898" s="19">
        <v>7.1768501394079367</v>
      </c>
    </row>
    <row r="899" spans="2:7" x14ac:dyDescent="0.4">
      <c r="B899" s="28">
        <v>896</v>
      </c>
      <c r="C899" s="26">
        <v>3.9704192760897941E-2</v>
      </c>
      <c r="D899" s="42">
        <v>6.3726956947208396E-2</v>
      </c>
      <c r="E899" s="19">
        <v>6.8430462520070984E-2</v>
      </c>
      <c r="F899" s="26">
        <v>10.343114970810634</v>
      </c>
      <c r="G899" s="19">
        <v>13.686092504014196</v>
      </c>
    </row>
    <row r="900" spans="2:7" x14ac:dyDescent="0.4">
      <c r="B900" s="28">
        <v>897</v>
      </c>
      <c r="C900" s="26">
        <v>6.4163453751348631E-2</v>
      </c>
      <c r="D900" s="42">
        <v>3.7910806154051097E-2</v>
      </c>
      <c r="E900" s="19">
        <v>3.1905370066477999E-2</v>
      </c>
      <c r="F900" s="26">
        <v>10.207425990539972</v>
      </c>
      <c r="G900" s="19">
        <v>6.3810740132956001</v>
      </c>
    </row>
    <row r="901" spans="2:7" x14ac:dyDescent="0.4">
      <c r="B901" s="28">
        <v>898</v>
      </c>
      <c r="C901" s="26">
        <v>5.9090960966551469E-2</v>
      </c>
      <c r="D901" s="42">
        <v>3.536045557929042E-2</v>
      </c>
      <c r="E901" s="19">
        <v>5.0908372052962253E-2</v>
      </c>
      <c r="F901" s="26">
        <v>9.4451416545841891</v>
      </c>
      <c r="G901" s="19">
        <v>10.18167441059245</v>
      </c>
    </row>
    <row r="902" spans="2:7" x14ac:dyDescent="0.4">
      <c r="B902" s="28">
        <v>899</v>
      </c>
      <c r="C902" s="26">
        <v>4.9236593722128415E-2</v>
      </c>
      <c r="D902" s="42">
        <v>4.9336362970556519E-2</v>
      </c>
      <c r="E902" s="19">
        <v>5.9570829468022904E-2</v>
      </c>
      <c r="F902" s="26">
        <v>9.8572956692684937</v>
      </c>
      <c r="G902" s="19">
        <v>11.914165893604581</v>
      </c>
    </row>
    <row r="903" spans="2:7" x14ac:dyDescent="0.4">
      <c r="B903" s="28">
        <v>900</v>
      </c>
      <c r="C903" s="26">
        <v>4.3522187484928247E-2</v>
      </c>
      <c r="D903" s="42">
        <v>6.241902642497734E-2</v>
      </c>
      <c r="E903" s="19">
        <v>4.7111133501664085E-2</v>
      </c>
      <c r="F903" s="26">
        <v>10.594121390990558</v>
      </c>
      <c r="G903" s="19">
        <v>9.4222267003328177</v>
      </c>
    </row>
    <row r="904" spans="2:7" x14ac:dyDescent="0.4">
      <c r="B904" s="28">
        <v>901</v>
      </c>
      <c r="C904" s="26">
        <v>5.9186951944736173E-2</v>
      </c>
      <c r="D904" s="42">
        <v>3.6847560711593605E-2</v>
      </c>
      <c r="E904" s="19">
        <v>5.4738915464924806E-2</v>
      </c>
      <c r="F904" s="26">
        <v>9.6034512656329767</v>
      </c>
      <c r="G904" s="19">
        <v>10.947783092984961</v>
      </c>
    </row>
    <row r="905" spans="2:7" x14ac:dyDescent="0.4">
      <c r="B905" s="28">
        <v>902</v>
      </c>
      <c r="C905" s="26">
        <v>6.3255800949130803E-2</v>
      </c>
      <c r="D905" s="42">
        <v>3.7117857000720171E-2</v>
      </c>
      <c r="E905" s="19">
        <v>6.6248574779124048E-2</v>
      </c>
      <c r="F905" s="26">
        <v>10.037365794985098</v>
      </c>
      <c r="G905" s="19">
        <v>13.24971495582481</v>
      </c>
    </row>
    <row r="906" spans="2:7" x14ac:dyDescent="0.4">
      <c r="B906" s="28">
        <v>903</v>
      </c>
      <c r="C906" s="26">
        <v>4.0642788218475251E-2</v>
      </c>
      <c r="D906" s="42">
        <v>5.8112422486794615E-2</v>
      </c>
      <c r="E906" s="19">
        <v>5.2572577156318377E-2</v>
      </c>
      <c r="F906" s="26">
        <v>9.875521070526986</v>
      </c>
      <c r="G906" s="19">
        <v>10.514515431263675</v>
      </c>
    </row>
    <row r="907" spans="2:7" x14ac:dyDescent="0.4">
      <c r="B907" s="28">
        <v>904</v>
      </c>
      <c r="C907" s="26">
        <v>5.6394320113530856E-2</v>
      </c>
      <c r="D907" s="42">
        <v>4.5817193099496126E-2</v>
      </c>
      <c r="E907" s="19">
        <v>4.1976205057656438E-2</v>
      </c>
      <c r="F907" s="26">
        <v>10.221151321302699</v>
      </c>
      <c r="G907" s="19">
        <v>8.3952410115312883</v>
      </c>
    </row>
    <row r="908" spans="2:7" x14ac:dyDescent="0.4">
      <c r="B908" s="28">
        <v>905</v>
      </c>
      <c r="C908" s="26">
        <v>5.8920810006665943E-2</v>
      </c>
      <c r="D908" s="42">
        <v>3.6267995178559664E-2</v>
      </c>
      <c r="E908" s="19">
        <v>3.7282968527127237E-2</v>
      </c>
      <c r="F908" s="26">
        <v>9.5188805185225611</v>
      </c>
      <c r="G908" s="19">
        <v>7.4565937054254476</v>
      </c>
    </row>
    <row r="909" spans="2:7" x14ac:dyDescent="0.4">
      <c r="B909" s="28">
        <v>906</v>
      </c>
      <c r="C909" s="26">
        <v>4.176313503416472E-2</v>
      </c>
      <c r="D909" s="42">
        <v>6.6779655836166657E-2</v>
      </c>
      <c r="E909" s="19">
        <v>4.0627497717087901E-2</v>
      </c>
      <c r="F909" s="26">
        <v>10.854279087033138</v>
      </c>
      <c r="G909" s="19">
        <v>8.1254995434175807</v>
      </c>
    </row>
    <row r="910" spans="2:7" x14ac:dyDescent="0.4">
      <c r="B910" s="28">
        <v>907</v>
      </c>
      <c r="C910" s="26">
        <v>3.1449921578621087E-2</v>
      </c>
      <c r="D910" s="42">
        <v>7.3712863617490118E-2</v>
      </c>
      <c r="E910" s="19">
        <v>4.8011531155216711E-2</v>
      </c>
      <c r="F910" s="26">
        <v>10.51627851961112</v>
      </c>
      <c r="G910" s="19">
        <v>9.6023062310433414</v>
      </c>
    </row>
    <row r="911" spans="2:7" x14ac:dyDescent="0.4">
      <c r="B911" s="28">
        <v>908</v>
      </c>
      <c r="C911" s="26">
        <v>6.6941569705598974E-2</v>
      </c>
      <c r="D911" s="42">
        <v>4.0144833669787203E-2</v>
      </c>
      <c r="E911" s="19">
        <v>6.6075885276487403E-2</v>
      </c>
      <c r="F911" s="26">
        <v>10.708640337538618</v>
      </c>
      <c r="G911" s="19">
        <v>13.215177055297481</v>
      </c>
    </row>
    <row r="912" spans="2:7" x14ac:dyDescent="0.4">
      <c r="B912" s="28">
        <v>909</v>
      </c>
      <c r="C912" s="26">
        <v>5.2107525487230813E-2</v>
      </c>
      <c r="D912" s="42">
        <v>4.9796515079914241E-2</v>
      </c>
      <c r="E912" s="19">
        <v>7.231750182448779E-2</v>
      </c>
      <c r="F912" s="26">
        <v>10.190404056714506</v>
      </c>
      <c r="G912" s="19">
        <v>14.463500364897557</v>
      </c>
    </row>
    <row r="913" spans="2:7" x14ac:dyDescent="0.4">
      <c r="B913" s="28">
        <v>910</v>
      </c>
      <c r="C913" s="26">
        <v>4.8362037522577755E-2</v>
      </c>
      <c r="D913" s="42">
        <v>5.1311121974546216E-2</v>
      </c>
      <c r="E913" s="19">
        <v>5.3548805647188481E-2</v>
      </c>
      <c r="F913" s="26">
        <v>9.9673159497123969</v>
      </c>
      <c r="G913" s="19">
        <v>10.709761129437696</v>
      </c>
    </row>
    <row r="914" spans="2:7" x14ac:dyDescent="0.4">
      <c r="B914" s="28">
        <v>911</v>
      </c>
      <c r="C914" s="26">
        <v>4.0970072088084009E-2</v>
      </c>
      <c r="D914" s="42">
        <v>6.5404048724237066E-2</v>
      </c>
      <c r="E914" s="19">
        <v>6.1699275587481159E-2</v>
      </c>
      <c r="F914" s="26">
        <v>10.637412081232107</v>
      </c>
      <c r="G914" s="19">
        <v>12.339855117496231</v>
      </c>
    </row>
    <row r="915" spans="2:7" x14ac:dyDescent="0.4">
      <c r="B915" s="28">
        <v>912</v>
      </c>
      <c r="C915" s="26">
        <v>5.9542794732747609E-2</v>
      </c>
      <c r="D915" s="42">
        <v>4.2073637697425295E-2</v>
      </c>
      <c r="E915" s="19">
        <v>4.6990504393379845E-2</v>
      </c>
      <c r="F915" s="26">
        <v>10.161643243017291</v>
      </c>
      <c r="G915" s="19">
        <v>9.3981008786759688</v>
      </c>
    </row>
    <row r="916" spans="2:7" x14ac:dyDescent="0.4">
      <c r="B916" s="28">
        <v>913</v>
      </c>
      <c r="C916" s="26">
        <v>4.7694325885463504E-2</v>
      </c>
      <c r="D916" s="42">
        <v>5.9037506191631034E-2</v>
      </c>
      <c r="E916" s="19">
        <v>4.5133780529005449E-2</v>
      </c>
      <c r="F916" s="26">
        <v>10.673183207709453</v>
      </c>
      <c r="G916" s="19">
        <v>9.0267561058010894</v>
      </c>
    </row>
    <row r="917" spans="2:7" x14ac:dyDescent="0.4">
      <c r="B917" s="28">
        <v>914</v>
      </c>
      <c r="C917" s="26">
        <v>4.2250806724551657E-2</v>
      </c>
      <c r="D917" s="42">
        <v>5.970339779655693E-2</v>
      </c>
      <c r="E917" s="19">
        <v>5.4559567043298438E-2</v>
      </c>
      <c r="F917" s="26">
        <v>10.195420452110859</v>
      </c>
      <c r="G917" s="19">
        <v>10.911913408659688</v>
      </c>
    </row>
    <row r="918" spans="2:7" x14ac:dyDescent="0.4">
      <c r="B918" s="28">
        <v>915</v>
      </c>
      <c r="C918" s="26">
        <v>4.8116152985640211E-2</v>
      </c>
      <c r="D918" s="42">
        <v>5.9503835631720924E-2</v>
      </c>
      <c r="E918" s="19">
        <v>5.608712296558243E-2</v>
      </c>
      <c r="F918" s="26">
        <v>10.761998861736114</v>
      </c>
      <c r="G918" s="19">
        <v>11.217424593116485</v>
      </c>
    </row>
    <row r="919" spans="2:7" x14ac:dyDescent="0.4">
      <c r="B919" s="28">
        <v>916</v>
      </c>
      <c r="C919" s="26">
        <v>6.1539142686151273E-2</v>
      </c>
      <c r="D919" s="42">
        <v>4.6830746543464696E-2</v>
      </c>
      <c r="E919" s="19">
        <v>3.9712283193278831E-2</v>
      </c>
      <c r="F919" s="26">
        <v>10.836988922961597</v>
      </c>
      <c r="G919" s="19">
        <v>7.9424566386557665</v>
      </c>
    </row>
    <row r="920" spans="2:7" x14ac:dyDescent="0.4">
      <c r="B920" s="28">
        <v>917</v>
      </c>
      <c r="C920" s="26">
        <v>3.8588803828448877E-2</v>
      </c>
      <c r="D920" s="42">
        <v>5.7714772993668194E-2</v>
      </c>
      <c r="E920" s="19">
        <v>5.4246565254692486E-2</v>
      </c>
      <c r="F920" s="26">
        <v>9.6303576822117076</v>
      </c>
      <c r="G920" s="19">
        <v>10.849313050938497</v>
      </c>
    </row>
    <row r="921" spans="2:7" x14ac:dyDescent="0.4">
      <c r="B921" s="28">
        <v>918</v>
      </c>
      <c r="C921" s="26">
        <v>6.6294247484754876E-2</v>
      </c>
      <c r="D921" s="42">
        <v>3.8673943024885651E-2</v>
      </c>
      <c r="E921" s="19">
        <v>5.3803704061098252E-2</v>
      </c>
      <c r="F921" s="26">
        <v>10.496819050964053</v>
      </c>
      <c r="G921" s="19">
        <v>10.76074081221965</v>
      </c>
    </row>
    <row r="922" spans="2:7" x14ac:dyDescent="0.4">
      <c r="B922" s="28">
        <v>919</v>
      </c>
      <c r="C922" s="26">
        <v>4.4527762164275293E-2</v>
      </c>
      <c r="D922" s="42">
        <v>6.280920198670728E-2</v>
      </c>
      <c r="E922" s="19">
        <v>4.4116970125809361E-2</v>
      </c>
      <c r="F922" s="26">
        <v>10.733696415098258</v>
      </c>
      <c r="G922" s="19">
        <v>8.823394025161873</v>
      </c>
    </row>
    <row r="923" spans="2:7" x14ac:dyDescent="0.4">
      <c r="B923" s="28">
        <v>920</v>
      </c>
      <c r="C923" s="26">
        <v>5.4247087522298933E-2</v>
      </c>
      <c r="D923" s="42">
        <v>4.9881070052553163E-2</v>
      </c>
      <c r="E923" s="19">
        <v>3.8586045355936648E-2</v>
      </c>
      <c r="F923" s="26">
        <v>10.412815757485209</v>
      </c>
      <c r="G923" s="19">
        <v>7.7172090711873294</v>
      </c>
    </row>
    <row r="924" spans="2:7" x14ac:dyDescent="0.4">
      <c r="B924" s="28">
        <v>921</v>
      </c>
      <c r="C924" s="26">
        <v>4.3586828285677191E-2</v>
      </c>
      <c r="D924" s="42">
        <v>5.6560173338555036E-2</v>
      </c>
      <c r="E924" s="19">
        <v>4.155325134918636E-2</v>
      </c>
      <c r="F924" s="26">
        <v>10.014700162423223</v>
      </c>
      <c r="G924" s="19">
        <v>8.3106502698372715</v>
      </c>
    </row>
    <row r="925" spans="2:7" x14ac:dyDescent="0.4">
      <c r="B925" s="28">
        <v>922</v>
      </c>
      <c r="C925" s="26">
        <v>5.8520780753155727E-2</v>
      </c>
      <c r="D925" s="42">
        <v>4.8514543675426382E-2</v>
      </c>
      <c r="E925" s="19">
        <v>5.9923734442239335E-2</v>
      </c>
      <c r="F925" s="26">
        <v>10.703532442858211</v>
      </c>
      <c r="G925" s="19">
        <v>11.984746888447868</v>
      </c>
    </row>
    <row r="926" spans="2:7" x14ac:dyDescent="0.4">
      <c r="B926" s="28">
        <v>923</v>
      </c>
      <c r="C926" s="26">
        <v>4.5148361980503052E-2</v>
      </c>
      <c r="D926" s="42">
        <v>6.2645626612411104E-2</v>
      </c>
      <c r="E926" s="19">
        <v>4.9700277199638196E-2</v>
      </c>
      <c r="F926" s="26">
        <v>10.779398859291415</v>
      </c>
      <c r="G926" s="19">
        <v>9.9400554399276384</v>
      </c>
    </row>
    <row r="927" spans="2:7" x14ac:dyDescent="0.4">
      <c r="B927" s="28">
        <v>924</v>
      </c>
      <c r="C927" s="26">
        <v>7.0873105152905347E-2</v>
      </c>
      <c r="D927" s="42">
        <v>3.9581938635767741E-2</v>
      </c>
      <c r="E927" s="19">
        <v>5.4083027594535732E-2</v>
      </c>
      <c r="F927" s="26">
        <v>11.045504378867308</v>
      </c>
      <c r="G927" s="19">
        <v>10.816605518907146</v>
      </c>
    </row>
    <row r="928" spans="2:7" x14ac:dyDescent="0.4">
      <c r="B928" s="28">
        <v>925</v>
      </c>
      <c r="C928" s="26">
        <v>5.329751349537027E-2</v>
      </c>
      <c r="D928" s="42">
        <v>5.075909551095599E-2</v>
      </c>
      <c r="E928" s="19">
        <v>1.9962705884889857E-2</v>
      </c>
      <c r="F928" s="26">
        <v>10.405660900632625</v>
      </c>
      <c r="G928" s="19">
        <v>3.9925411769779715</v>
      </c>
    </row>
    <row r="929" spans="2:7" x14ac:dyDescent="0.4">
      <c r="B929" s="28">
        <v>926</v>
      </c>
      <c r="C929" s="26">
        <v>3.5264880752701754E-2</v>
      </c>
      <c r="D929" s="42">
        <v>5.7961709292027423E-2</v>
      </c>
      <c r="E929" s="19">
        <v>6.948994710641343E-2</v>
      </c>
      <c r="F929" s="26">
        <v>9.3226590044729178</v>
      </c>
      <c r="G929" s="19">
        <v>13.897989421282686</v>
      </c>
    </row>
    <row r="930" spans="2:7" x14ac:dyDescent="0.4">
      <c r="B930" s="28">
        <v>927</v>
      </c>
      <c r="C930" s="26">
        <v>5.6406468230379821E-2</v>
      </c>
      <c r="D930" s="42">
        <v>4.4129099357797602E-2</v>
      </c>
      <c r="E930" s="19">
        <v>4.8003612843301319E-2</v>
      </c>
      <c r="F930" s="26">
        <v>10.053556758817741</v>
      </c>
      <c r="G930" s="19">
        <v>9.6007225686602631</v>
      </c>
    </row>
    <row r="931" spans="2:7" x14ac:dyDescent="0.4">
      <c r="B931" s="28">
        <v>928</v>
      </c>
      <c r="C931" s="26">
        <v>5.3035385527770033E-2</v>
      </c>
      <c r="D931" s="42">
        <v>5.2533835746156256E-2</v>
      </c>
      <c r="E931" s="19">
        <v>6.25336081738289E-2</v>
      </c>
      <c r="F931" s="26">
        <v>10.556922127392628</v>
      </c>
      <c r="G931" s="19">
        <v>12.50672163476578</v>
      </c>
    </row>
    <row r="932" spans="2:7" x14ac:dyDescent="0.4">
      <c r="B932" s="28">
        <v>929</v>
      </c>
      <c r="C932" s="26">
        <v>6.8695197266093896E-2</v>
      </c>
      <c r="D932" s="42">
        <v>4.2212414097382939E-2</v>
      </c>
      <c r="E932" s="19">
        <v>3.1761689294308448E-2</v>
      </c>
      <c r="F932" s="26">
        <v>11.090761136347684</v>
      </c>
      <c r="G932" s="19">
        <v>6.3523378588616897</v>
      </c>
    </row>
    <row r="933" spans="2:7" x14ac:dyDescent="0.4">
      <c r="B933" s="28">
        <v>930</v>
      </c>
      <c r="C933" s="26">
        <v>3.3721795236148475E-2</v>
      </c>
      <c r="D933" s="42">
        <v>6.3712873415755794E-2</v>
      </c>
      <c r="E933" s="19">
        <v>5.5758984426105107E-2</v>
      </c>
      <c r="F933" s="26">
        <v>9.7434668651904275</v>
      </c>
      <c r="G933" s="19">
        <v>11.151796885221021</v>
      </c>
    </row>
    <row r="934" spans="2:7" x14ac:dyDescent="0.4">
      <c r="B934" s="28">
        <v>931</v>
      </c>
      <c r="C934" s="26">
        <v>4.9492518184631788E-2</v>
      </c>
      <c r="D934" s="42">
        <v>5.2379511001093275E-2</v>
      </c>
      <c r="E934" s="19">
        <v>4.8542765920844562E-2</v>
      </c>
      <c r="F934" s="26">
        <v>10.187202918572506</v>
      </c>
      <c r="G934" s="19">
        <v>9.7085531841689132</v>
      </c>
    </row>
    <row r="935" spans="2:7" x14ac:dyDescent="0.4">
      <c r="B935" s="28">
        <v>932</v>
      </c>
      <c r="C935" s="26">
        <v>4.3486656896714354E-2</v>
      </c>
      <c r="D935" s="42">
        <v>5.7618032076431978E-2</v>
      </c>
      <c r="E935" s="19">
        <v>5.7210353776475008E-2</v>
      </c>
      <c r="F935" s="26">
        <v>10.110468897314632</v>
      </c>
      <c r="G935" s="19">
        <v>11.442070755295001</v>
      </c>
    </row>
    <row r="936" spans="2:7" x14ac:dyDescent="0.4">
      <c r="B936" s="28">
        <v>933</v>
      </c>
      <c r="C936" s="26">
        <v>4.2799004006519238E-2</v>
      </c>
      <c r="D936" s="42">
        <v>5.9659412684588631E-2</v>
      </c>
      <c r="E936" s="19">
        <v>5.2883772919937233E-2</v>
      </c>
      <c r="F936" s="26">
        <v>10.245841669110787</v>
      </c>
      <c r="G936" s="19">
        <v>10.576754583987446</v>
      </c>
    </row>
    <row r="937" spans="2:7" x14ac:dyDescent="0.4">
      <c r="B937" s="28">
        <v>934</v>
      </c>
      <c r="C937" s="26">
        <v>4.420953050336901E-2</v>
      </c>
      <c r="D937" s="42">
        <v>5.2343133552109219E-2</v>
      </c>
      <c r="E937" s="19">
        <v>4.8157291971485092E-2</v>
      </c>
      <c r="F937" s="26">
        <v>9.6552664055478239</v>
      </c>
      <c r="G937" s="19">
        <v>9.6314583942970184</v>
      </c>
    </row>
    <row r="938" spans="2:7" x14ac:dyDescent="0.4">
      <c r="B938" s="28">
        <v>935</v>
      </c>
      <c r="C938" s="26">
        <v>6.3401239369548168E-2</v>
      </c>
      <c r="D938" s="42">
        <v>4.4086381809645664E-2</v>
      </c>
      <c r="E938" s="19">
        <v>3.8943586214058516E-2</v>
      </c>
      <c r="F938" s="26">
        <v>10.748762117919384</v>
      </c>
      <c r="G938" s="19">
        <v>7.7887172428117033</v>
      </c>
    </row>
    <row r="939" spans="2:7" x14ac:dyDescent="0.4">
      <c r="B939" s="28">
        <v>936</v>
      </c>
      <c r="C939" s="26">
        <v>5.6808015826534698E-2</v>
      </c>
      <c r="D939" s="42">
        <v>4.114432889331468E-2</v>
      </c>
      <c r="E939" s="19">
        <v>4.9036463781968409E-2</v>
      </c>
      <c r="F939" s="26">
        <v>9.7952344719849371</v>
      </c>
      <c r="G939" s="19">
        <v>9.8072927563936823</v>
      </c>
    </row>
    <row r="940" spans="2:7" x14ac:dyDescent="0.4">
      <c r="B940" s="28">
        <v>937</v>
      </c>
      <c r="C940" s="26">
        <v>3.2704740967144444E-2</v>
      </c>
      <c r="D940" s="42">
        <v>6.0580467427754282E-2</v>
      </c>
      <c r="E940" s="19">
        <v>4.78257551593817E-2</v>
      </c>
      <c r="F940" s="26">
        <v>9.3285208394898724</v>
      </c>
      <c r="G940" s="19">
        <v>9.56515103187634</v>
      </c>
    </row>
    <row r="941" spans="2:7" x14ac:dyDescent="0.4">
      <c r="B941" s="28">
        <v>938</v>
      </c>
      <c r="C941" s="26">
        <v>4.2572948726088619E-2</v>
      </c>
      <c r="D941" s="42">
        <v>5.7332721897005272E-2</v>
      </c>
      <c r="E941" s="19">
        <v>4.3572658633467716E-2</v>
      </c>
      <c r="F941" s="26">
        <v>9.9905670623093883</v>
      </c>
      <c r="G941" s="19">
        <v>8.7145317266935436</v>
      </c>
    </row>
    <row r="942" spans="2:7" x14ac:dyDescent="0.4">
      <c r="B942" s="28">
        <v>939</v>
      </c>
      <c r="C942" s="26">
        <v>5.3393951092518113E-2</v>
      </c>
      <c r="D942" s="42">
        <v>3.9247460843573882E-2</v>
      </c>
      <c r="E942" s="19">
        <v>3.9231873026440163E-2</v>
      </c>
      <c r="F942" s="26">
        <v>9.2641411936092002</v>
      </c>
      <c r="G942" s="19">
        <v>7.846374605288033</v>
      </c>
    </row>
    <row r="943" spans="2:7" x14ac:dyDescent="0.4">
      <c r="B943" s="28">
        <v>940</v>
      </c>
      <c r="C943" s="26">
        <v>6.4308020612384956E-2</v>
      </c>
      <c r="D943" s="42">
        <v>3.3948538645316363E-2</v>
      </c>
      <c r="E943" s="19">
        <v>3.9173173146082832E-2</v>
      </c>
      <c r="F943" s="26">
        <v>9.8256559257701319</v>
      </c>
      <c r="G943" s="19">
        <v>7.8346346292165663</v>
      </c>
    </row>
    <row r="944" spans="2:7" x14ac:dyDescent="0.4">
      <c r="B944" s="28">
        <v>941</v>
      </c>
      <c r="C944" s="26">
        <v>3.2394864876160154E-2</v>
      </c>
      <c r="D944" s="42">
        <v>7.103743801260691E-2</v>
      </c>
      <c r="E944" s="19">
        <v>4.4485564054079725E-2</v>
      </c>
      <c r="F944" s="26">
        <v>10.343230288876708</v>
      </c>
      <c r="G944" s="19">
        <v>8.8971128108159458</v>
      </c>
    </row>
    <row r="945" spans="2:7" x14ac:dyDescent="0.4">
      <c r="B945" s="28">
        <v>942</v>
      </c>
      <c r="C945" s="26">
        <v>4.7343082547161006E-2</v>
      </c>
      <c r="D945" s="42">
        <v>5.5899558333487163E-2</v>
      </c>
      <c r="E945" s="19">
        <v>4.8955528733207979E-2</v>
      </c>
      <c r="F945" s="26">
        <v>10.324264088064815</v>
      </c>
      <c r="G945" s="19">
        <v>9.7911057466415965</v>
      </c>
    </row>
    <row r="946" spans="2:7" x14ac:dyDescent="0.4">
      <c r="B946" s="28">
        <v>943</v>
      </c>
      <c r="C946" s="26">
        <v>5.549680485614393E-2</v>
      </c>
      <c r="D946" s="42">
        <v>5.2082934639091222E-2</v>
      </c>
      <c r="E946" s="19">
        <v>5.0501618262847492E-2</v>
      </c>
      <c r="F946" s="26">
        <v>10.757973949523514</v>
      </c>
      <c r="G946" s="19">
        <v>10.100323652569498</v>
      </c>
    </row>
    <row r="947" spans="2:7" x14ac:dyDescent="0.4">
      <c r="B947" s="28">
        <v>944</v>
      </c>
      <c r="C947" s="26">
        <v>4.5049151348758712E-2</v>
      </c>
      <c r="D947" s="42">
        <v>4.6507691093443854E-2</v>
      </c>
      <c r="E947" s="19">
        <v>5.7813515964176845E-2</v>
      </c>
      <c r="F947" s="26">
        <v>9.1556842442202573</v>
      </c>
      <c r="G947" s="19">
        <v>11.56270319283537</v>
      </c>
    </row>
    <row r="948" spans="2:7" x14ac:dyDescent="0.4">
      <c r="B948" s="28">
        <v>945</v>
      </c>
      <c r="C948" s="26">
        <v>4.1836295272626806E-2</v>
      </c>
      <c r="D948" s="42">
        <v>5.8605490183727377E-2</v>
      </c>
      <c r="E948" s="19">
        <v>6.013111091620324E-2</v>
      </c>
      <c r="F948" s="26">
        <v>10.044178545635418</v>
      </c>
      <c r="G948" s="19">
        <v>12.026222183240648</v>
      </c>
    </row>
    <row r="949" spans="2:7" x14ac:dyDescent="0.4">
      <c r="B949" s="28">
        <v>946</v>
      </c>
      <c r="C949" s="26">
        <v>6.046673952664651E-2</v>
      </c>
      <c r="D949" s="42">
        <v>3.7605690228853378E-2</v>
      </c>
      <c r="E949" s="19">
        <v>5.6119825922874907E-2</v>
      </c>
      <c r="F949" s="26">
        <v>9.8072429755499897</v>
      </c>
      <c r="G949" s="19">
        <v>11.223965184574981</v>
      </c>
    </row>
    <row r="950" spans="2:7" x14ac:dyDescent="0.4">
      <c r="B950" s="28">
        <v>947</v>
      </c>
      <c r="C950" s="26">
        <v>5.7815189997146993E-2</v>
      </c>
      <c r="D950" s="42">
        <v>4.487238723421999E-2</v>
      </c>
      <c r="E950" s="19">
        <v>4.3427302147368937E-2</v>
      </c>
      <c r="F950" s="26">
        <v>10.268757723136698</v>
      </c>
      <c r="G950" s="19">
        <v>8.6854604294737872</v>
      </c>
    </row>
    <row r="951" spans="2:7" x14ac:dyDescent="0.4">
      <c r="B951" s="28">
        <v>948</v>
      </c>
      <c r="C951" s="26">
        <v>4.1106052569901186E-2</v>
      </c>
      <c r="D951" s="42">
        <v>6.2530259494829876E-2</v>
      </c>
      <c r="E951" s="19">
        <v>5.2317447086148737E-2</v>
      </c>
      <c r="F951" s="26">
        <v>10.363631206473105</v>
      </c>
      <c r="G951" s="19">
        <v>10.463489417229747</v>
      </c>
    </row>
    <row r="952" spans="2:7" x14ac:dyDescent="0.4">
      <c r="B952" s="28">
        <v>949</v>
      </c>
      <c r="C952" s="26">
        <v>6.2226853673226522E-2</v>
      </c>
      <c r="D952" s="42">
        <v>4.5241415969466098E-2</v>
      </c>
      <c r="E952" s="19">
        <v>3.907141192500721E-2</v>
      </c>
      <c r="F952" s="26">
        <v>10.746826964269262</v>
      </c>
      <c r="G952" s="19">
        <v>7.8142823850014418</v>
      </c>
    </row>
    <row r="953" spans="2:7" x14ac:dyDescent="0.4">
      <c r="B953" s="28">
        <v>950</v>
      </c>
      <c r="C953" s="26">
        <v>6.3844064482268231E-2</v>
      </c>
      <c r="D953" s="42">
        <v>4.3325262161257809E-2</v>
      </c>
      <c r="E953" s="19">
        <v>3.2650026648327335E-2</v>
      </c>
      <c r="F953" s="26">
        <v>10.716932664352605</v>
      </c>
      <c r="G953" s="19">
        <v>6.5300053296654674</v>
      </c>
    </row>
    <row r="954" spans="2:7" x14ac:dyDescent="0.4">
      <c r="B954" s="28">
        <v>951</v>
      </c>
      <c r="C954" s="26">
        <v>3.8022712382575659E-2</v>
      </c>
      <c r="D954" s="42">
        <v>5.8882994753747642E-2</v>
      </c>
      <c r="E954" s="19">
        <v>5.7362046253738072E-2</v>
      </c>
      <c r="F954" s="26">
        <v>9.6905707136323294</v>
      </c>
      <c r="G954" s="19">
        <v>11.472409250747614</v>
      </c>
    </row>
    <row r="955" spans="2:7" x14ac:dyDescent="0.4">
      <c r="B955" s="28">
        <v>952</v>
      </c>
      <c r="C955" s="26">
        <v>3.5531166291428676E-2</v>
      </c>
      <c r="D955" s="42">
        <v>5.3306521327241944E-2</v>
      </c>
      <c r="E955" s="19">
        <v>3.6594770372587716E-2</v>
      </c>
      <c r="F955" s="26">
        <v>8.8837687618670618</v>
      </c>
      <c r="G955" s="19">
        <v>7.318954074517543</v>
      </c>
    </row>
    <row r="956" spans="2:7" x14ac:dyDescent="0.4">
      <c r="B956" s="28">
        <v>953</v>
      </c>
      <c r="C956" s="26">
        <v>4.0512795144979553E-2</v>
      </c>
      <c r="D956" s="42">
        <v>6.39582151984502E-2</v>
      </c>
      <c r="E956" s="19">
        <v>4.0815739258173417E-2</v>
      </c>
      <c r="F956" s="26">
        <v>10.447101034342975</v>
      </c>
      <c r="G956" s="19">
        <v>8.1631478516346831</v>
      </c>
    </row>
    <row r="957" spans="2:7" x14ac:dyDescent="0.4">
      <c r="B957" s="28">
        <v>954</v>
      </c>
      <c r="C957" s="26">
        <v>2.7310493898541163E-2</v>
      </c>
      <c r="D957" s="42">
        <v>7.5008623402668784E-2</v>
      </c>
      <c r="E957" s="19">
        <v>4.917305230250605E-2</v>
      </c>
      <c r="F957" s="26">
        <v>10.231911730120995</v>
      </c>
      <c r="G957" s="19">
        <v>9.8346104605012101</v>
      </c>
    </row>
    <row r="958" spans="2:7" x14ac:dyDescent="0.4">
      <c r="B958" s="28">
        <v>955</v>
      </c>
      <c r="C958" s="26">
        <v>5.7602241938853369E-2</v>
      </c>
      <c r="D958" s="42">
        <v>4.6275753584049464E-2</v>
      </c>
      <c r="E958" s="19">
        <v>4.3106334979794464E-2</v>
      </c>
      <c r="F958" s="26">
        <v>10.387799552290284</v>
      </c>
      <c r="G958" s="19">
        <v>8.6212669959588926</v>
      </c>
    </row>
    <row r="959" spans="2:7" x14ac:dyDescent="0.4">
      <c r="B959" s="28">
        <v>956</v>
      </c>
      <c r="C959" s="26">
        <v>3.8790305727405563E-2</v>
      </c>
      <c r="D959" s="42">
        <v>5.5619621077226851E-2</v>
      </c>
      <c r="E959" s="19">
        <v>6.2791941983757524E-2</v>
      </c>
      <c r="F959" s="26">
        <v>9.4409926804632427</v>
      </c>
      <c r="G959" s="19">
        <v>12.558388396751505</v>
      </c>
    </row>
    <row r="960" spans="2:7" x14ac:dyDescent="0.4">
      <c r="B960" s="28">
        <v>957</v>
      </c>
      <c r="C960" s="26">
        <v>3.1508945246045902E-2</v>
      </c>
      <c r="D960" s="42">
        <v>7.8246564622017623E-2</v>
      </c>
      <c r="E960" s="19">
        <v>4.7901258697209445E-2</v>
      </c>
      <c r="F960" s="26">
        <v>10.975550986806352</v>
      </c>
      <c r="G960" s="19">
        <v>9.5802517394418896</v>
      </c>
    </row>
    <row r="961" spans="2:7" x14ac:dyDescent="0.4">
      <c r="B961" s="28">
        <v>958</v>
      </c>
      <c r="C961" s="26">
        <v>5.5525489853775103E-2</v>
      </c>
      <c r="D961" s="42">
        <v>4.9985415720753816E-2</v>
      </c>
      <c r="E961" s="19">
        <v>7.0368461607936722E-2</v>
      </c>
      <c r="F961" s="26">
        <v>10.551090557452891</v>
      </c>
      <c r="G961" s="19">
        <v>14.073692321587345</v>
      </c>
    </row>
    <row r="962" spans="2:7" x14ac:dyDescent="0.4">
      <c r="B962" s="28">
        <v>959</v>
      </c>
      <c r="C962" s="26">
        <v>5.3123332251214767E-2</v>
      </c>
      <c r="D962" s="42">
        <v>4.905797101156751E-2</v>
      </c>
      <c r="E962" s="19">
        <v>4.958329945344455E-2</v>
      </c>
      <c r="F962" s="26">
        <v>10.218130326278228</v>
      </c>
      <c r="G962" s="19">
        <v>9.9166598906889103</v>
      </c>
    </row>
    <row r="963" spans="2:7" x14ac:dyDescent="0.4">
      <c r="B963" s="28">
        <v>960</v>
      </c>
      <c r="C963" s="26">
        <v>3.0596660532294255E-2</v>
      </c>
      <c r="D963" s="42">
        <v>6.8128701293129201E-2</v>
      </c>
      <c r="E963" s="19">
        <v>6.2320090621405033E-2</v>
      </c>
      <c r="F963" s="26">
        <v>9.8725361825423441</v>
      </c>
      <c r="G963" s="19">
        <v>12.464018124281006</v>
      </c>
    </row>
    <row r="964" spans="2:7" x14ac:dyDescent="0.4">
      <c r="B964" s="28">
        <v>961</v>
      </c>
      <c r="C964" s="26">
        <v>4.7838815818183708E-2</v>
      </c>
      <c r="D964" s="42">
        <v>6.0760199217149355E-2</v>
      </c>
      <c r="E964" s="19">
        <v>6.3179882086083314E-2</v>
      </c>
      <c r="F964" s="26">
        <v>10.859901503533305</v>
      </c>
      <c r="G964" s="19">
        <v>12.635976417216662</v>
      </c>
    </row>
    <row r="965" spans="2:7" x14ac:dyDescent="0.4">
      <c r="B965" s="28">
        <v>962</v>
      </c>
      <c r="C965" s="26">
        <v>5.1231433868822153E-2</v>
      </c>
      <c r="D965" s="42">
        <v>4.812679786571316E-2</v>
      </c>
      <c r="E965" s="19">
        <v>3.4310906113550386E-2</v>
      </c>
      <c r="F965" s="26">
        <v>9.9358231734535316</v>
      </c>
      <c r="G965" s="19">
        <v>6.8621812227100776</v>
      </c>
    </row>
    <row r="966" spans="2:7" x14ac:dyDescent="0.4">
      <c r="B966" s="28">
        <v>963</v>
      </c>
      <c r="C966" s="26">
        <v>5.7433877729169538E-2</v>
      </c>
      <c r="D966" s="42">
        <v>3.7975069029311789E-2</v>
      </c>
      <c r="E966" s="19">
        <v>5.5559417196532568E-2</v>
      </c>
      <c r="F966" s="26">
        <v>9.5408946758481328</v>
      </c>
      <c r="G966" s="19">
        <v>11.111883439306514</v>
      </c>
    </row>
    <row r="967" spans="2:7" x14ac:dyDescent="0.4">
      <c r="B967" s="28">
        <v>964</v>
      </c>
      <c r="C967" s="26">
        <v>6.1933637528021529E-2</v>
      </c>
      <c r="D967" s="42">
        <v>3.6464028579402216E-2</v>
      </c>
      <c r="E967" s="19">
        <v>3.4146429950669285E-2</v>
      </c>
      <c r="F967" s="26">
        <v>9.8397666107423749</v>
      </c>
      <c r="G967" s="19">
        <v>6.8292859901338572</v>
      </c>
    </row>
    <row r="968" spans="2:7" x14ac:dyDescent="0.4">
      <c r="B968" s="28">
        <v>965</v>
      </c>
      <c r="C968" s="26">
        <v>3.8354424110603365E-2</v>
      </c>
      <c r="D968" s="42">
        <v>5.9375985199458997E-2</v>
      </c>
      <c r="E968" s="19">
        <v>3.0526094791580423E-2</v>
      </c>
      <c r="F968" s="26">
        <v>9.7730409310062356</v>
      </c>
      <c r="G968" s="19">
        <v>6.105218958316085</v>
      </c>
    </row>
    <row r="969" spans="2:7" x14ac:dyDescent="0.4">
      <c r="B969" s="28">
        <v>966</v>
      </c>
      <c r="C969" s="26">
        <v>4.4849961010722632E-2</v>
      </c>
      <c r="D969" s="42">
        <v>5.4974960516116993E-2</v>
      </c>
      <c r="E969" s="19">
        <v>5.92663129494405E-2</v>
      </c>
      <c r="F969" s="26">
        <v>9.9824921526839621</v>
      </c>
      <c r="G969" s="19">
        <v>11.8532625898881</v>
      </c>
    </row>
    <row r="970" spans="2:7" x14ac:dyDescent="0.4">
      <c r="B970" s="28">
        <v>967</v>
      </c>
      <c r="C970" s="26">
        <v>6.6048376926943209E-2</v>
      </c>
      <c r="D970" s="42">
        <v>3.2438376889876885E-2</v>
      </c>
      <c r="E970" s="19">
        <v>4.0365397916426932E-2</v>
      </c>
      <c r="F970" s="26">
        <v>9.8486753816820105</v>
      </c>
      <c r="G970" s="19">
        <v>8.0730795832853861</v>
      </c>
    </row>
    <row r="971" spans="2:7" x14ac:dyDescent="0.4">
      <c r="B971" s="28">
        <v>968</v>
      </c>
      <c r="C971" s="26">
        <v>5.7513688121456297E-2</v>
      </c>
      <c r="D971" s="42">
        <v>3.6488311172412705E-2</v>
      </c>
      <c r="E971" s="19">
        <v>6.6790052307148379E-2</v>
      </c>
      <c r="F971" s="26">
        <v>9.4001999293869005</v>
      </c>
      <c r="G971" s="19">
        <v>13.358010461429675</v>
      </c>
    </row>
    <row r="972" spans="2:7" x14ac:dyDescent="0.4">
      <c r="B972" s="28">
        <v>969</v>
      </c>
      <c r="C972" s="26">
        <v>6.312403602341761E-2</v>
      </c>
      <c r="D972" s="42">
        <v>4.843419819659936E-2</v>
      </c>
      <c r="E972" s="19">
        <v>7.1588195091017895E-2</v>
      </c>
      <c r="F972" s="26">
        <v>11.155823422001697</v>
      </c>
      <c r="G972" s="19">
        <v>14.317639018203579</v>
      </c>
    </row>
    <row r="973" spans="2:7" x14ac:dyDescent="0.4">
      <c r="B973" s="28">
        <v>970</v>
      </c>
      <c r="C973" s="26">
        <v>3.6673708538336847E-2</v>
      </c>
      <c r="D973" s="42">
        <v>6.1968877570178091E-2</v>
      </c>
      <c r="E973" s="19">
        <v>6.8527733166926202E-2</v>
      </c>
      <c r="F973" s="26">
        <v>9.8642586108514934</v>
      </c>
      <c r="G973" s="19">
        <v>13.705546633385241</v>
      </c>
    </row>
    <row r="974" spans="2:7" x14ac:dyDescent="0.4">
      <c r="B974" s="28">
        <v>971</v>
      </c>
      <c r="C974" s="26">
        <v>5.7141299613679176E-2</v>
      </c>
      <c r="D974" s="42">
        <v>4.4972685145252371E-2</v>
      </c>
      <c r="E974" s="19">
        <v>3.2189368035325946E-2</v>
      </c>
      <c r="F974" s="26">
        <v>10.211398475893155</v>
      </c>
      <c r="G974" s="19">
        <v>6.437873607065189</v>
      </c>
    </row>
    <row r="975" spans="2:7" x14ac:dyDescent="0.4">
      <c r="B975" s="28">
        <v>972</v>
      </c>
      <c r="C975" s="26">
        <v>3.1916295878669468E-2</v>
      </c>
      <c r="D975" s="42">
        <v>6.6874445479138539E-2</v>
      </c>
      <c r="E975" s="19">
        <v>5.460345046046762E-2</v>
      </c>
      <c r="F975" s="26">
        <v>9.879074135780801</v>
      </c>
      <c r="G975" s="19">
        <v>10.920690092093524</v>
      </c>
    </row>
    <row r="976" spans="2:7" x14ac:dyDescent="0.4">
      <c r="B976" s="28">
        <v>973</v>
      </c>
      <c r="C976" s="26">
        <v>4.1947212763846498E-2</v>
      </c>
      <c r="D976" s="42">
        <v>5.638699538032356E-2</v>
      </c>
      <c r="E976" s="19">
        <v>5.9180068256141236E-2</v>
      </c>
      <c r="F976" s="26">
        <v>9.833420814417007</v>
      </c>
      <c r="G976" s="19">
        <v>11.836013651228248</v>
      </c>
    </row>
    <row r="977" spans="2:7" x14ac:dyDescent="0.4">
      <c r="B977" s="28">
        <v>974</v>
      </c>
      <c r="C977" s="26">
        <v>5.0125432129346323E-2</v>
      </c>
      <c r="D977" s="42">
        <v>3.9993974887808627E-2</v>
      </c>
      <c r="E977" s="19">
        <v>4.999416345429928E-2</v>
      </c>
      <c r="F977" s="26">
        <v>9.0119407017154955</v>
      </c>
      <c r="G977" s="19">
        <v>9.9988326908598566</v>
      </c>
    </row>
    <row r="978" spans="2:7" x14ac:dyDescent="0.4">
      <c r="B978" s="28">
        <v>975</v>
      </c>
      <c r="C978" s="26">
        <v>4.5421507484537382E-2</v>
      </c>
      <c r="D978" s="42">
        <v>5.1211767105539777E-2</v>
      </c>
      <c r="E978" s="19">
        <v>5.7961749139536126E-2</v>
      </c>
      <c r="F978" s="26">
        <v>9.6633274590077161</v>
      </c>
      <c r="G978" s="19">
        <v>11.592349827907226</v>
      </c>
    </row>
    <row r="979" spans="2:7" x14ac:dyDescent="0.4">
      <c r="B979" s="28">
        <v>976</v>
      </c>
      <c r="C979" s="26">
        <v>3.9551455487844833E-2</v>
      </c>
      <c r="D979" s="42">
        <v>5.5336552741773418E-2</v>
      </c>
      <c r="E979" s="19">
        <v>4.8043019920243277E-2</v>
      </c>
      <c r="F979" s="26">
        <v>9.4888008229618244</v>
      </c>
      <c r="G979" s="19">
        <v>9.6086039840486546</v>
      </c>
    </row>
    <row r="980" spans="2:7" x14ac:dyDescent="0.4">
      <c r="B980" s="28">
        <v>977</v>
      </c>
      <c r="C980" s="26">
        <v>5.2307269479250365E-2</v>
      </c>
      <c r="D980" s="42">
        <v>4.7845275116332353E-2</v>
      </c>
      <c r="E980" s="19">
        <v>4.8774476024339639E-2</v>
      </c>
      <c r="F980" s="26">
        <v>10.015254459558271</v>
      </c>
      <c r="G980" s="19">
        <v>9.7548952048679283</v>
      </c>
    </row>
    <row r="981" spans="2:7" x14ac:dyDescent="0.4">
      <c r="B981" s="28">
        <v>978</v>
      </c>
      <c r="C981" s="26">
        <v>3.7511617649349363E-2</v>
      </c>
      <c r="D981" s="42">
        <v>6.0523910765556521E-2</v>
      </c>
      <c r="E981" s="19">
        <v>4.1929144382891435E-2</v>
      </c>
      <c r="F981" s="26">
        <v>9.803552841490589</v>
      </c>
      <c r="G981" s="19">
        <v>8.3858288765782873</v>
      </c>
    </row>
    <row r="982" spans="2:7" x14ac:dyDescent="0.4">
      <c r="B982" s="28">
        <v>979</v>
      </c>
      <c r="C982" s="26">
        <v>3.6576210578762355E-2</v>
      </c>
      <c r="D982" s="42">
        <v>5.4140330920274413E-2</v>
      </c>
      <c r="E982" s="19">
        <v>5.4527083431316521E-2</v>
      </c>
      <c r="F982" s="26">
        <v>9.0716541499036776</v>
      </c>
      <c r="G982" s="19">
        <v>10.905416686263305</v>
      </c>
    </row>
    <row r="983" spans="2:7" x14ac:dyDescent="0.4">
      <c r="B983" s="28">
        <v>980</v>
      </c>
      <c r="C983" s="26">
        <v>6.1185305247797209E-2</v>
      </c>
      <c r="D983" s="42">
        <v>5.0801280801633306E-2</v>
      </c>
      <c r="E983" s="19">
        <v>5.9686775748392096E-2</v>
      </c>
      <c r="F983" s="26">
        <v>11.198658604943052</v>
      </c>
      <c r="G983" s="19">
        <v>11.937355149678419</v>
      </c>
    </row>
    <row r="984" spans="2:7" x14ac:dyDescent="0.4">
      <c r="B984" s="28">
        <v>981</v>
      </c>
      <c r="C984" s="26">
        <v>2.3924787432484586E-2</v>
      </c>
      <c r="D984" s="42">
        <v>7.2007757208893769E-2</v>
      </c>
      <c r="E984" s="19">
        <v>4.7064388375252293E-2</v>
      </c>
      <c r="F984" s="26">
        <v>9.5932544641378357</v>
      </c>
      <c r="G984" s="19">
        <v>9.4128776750504581</v>
      </c>
    </row>
    <row r="985" spans="2:7" x14ac:dyDescent="0.4">
      <c r="B985" s="28">
        <v>982</v>
      </c>
      <c r="C985" s="26">
        <v>6.5340908420477517E-2</v>
      </c>
      <c r="D985" s="42">
        <v>3.9505249530449676E-2</v>
      </c>
      <c r="E985" s="19">
        <v>5.0265957378030558E-2</v>
      </c>
      <c r="F985" s="26">
        <v>10.484615795092719</v>
      </c>
      <c r="G985" s="19">
        <v>10.053191475606111</v>
      </c>
    </row>
    <row r="986" spans="2:7" x14ac:dyDescent="0.4">
      <c r="B986" s="28">
        <v>983</v>
      </c>
      <c r="C986" s="26">
        <v>2.6461581818592747E-2</v>
      </c>
      <c r="D986" s="42">
        <v>6.6355634256863125E-2</v>
      </c>
      <c r="E986" s="19">
        <v>4.6082083905667807E-2</v>
      </c>
      <c r="F986" s="26">
        <v>9.2817216075455864</v>
      </c>
      <c r="G986" s="19">
        <v>9.216416781133562</v>
      </c>
    </row>
    <row r="987" spans="2:7" x14ac:dyDescent="0.4">
      <c r="B987" s="28">
        <v>984</v>
      </c>
      <c r="C987" s="26">
        <v>4.9435710411257071E-2</v>
      </c>
      <c r="D987" s="42">
        <v>5.5257617110934493E-2</v>
      </c>
      <c r="E987" s="19">
        <v>4.872375436430678E-2</v>
      </c>
      <c r="F987" s="26">
        <v>10.469332752219156</v>
      </c>
      <c r="G987" s="19">
        <v>9.7447508728613563</v>
      </c>
    </row>
    <row r="988" spans="2:7" x14ac:dyDescent="0.4">
      <c r="B988" s="28">
        <v>985</v>
      </c>
      <c r="C988" s="26">
        <v>5.8256236371063849E-2</v>
      </c>
      <c r="D988" s="42">
        <v>3.4355746963550066E-2</v>
      </c>
      <c r="E988" s="19">
        <v>3.7524415284357439E-2</v>
      </c>
      <c r="F988" s="26">
        <v>9.2611983334613903</v>
      </c>
      <c r="G988" s="19">
        <v>7.5048830568714875</v>
      </c>
    </row>
    <row r="989" spans="2:7" x14ac:dyDescent="0.4">
      <c r="B989" s="28">
        <v>986</v>
      </c>
      <c r="C989" s="26">
        <v>5.3813566687805688E-2</v>
      </c>
      <c r="D989" s="42">
        <v>5.2779571792394238E-2</v>
      </c>
      <c r="E989" s="19">
        <v>4.9886551529465972E-2</v>
      </c>
      <c r="F989" s="26">
        <v>10.659313848019993</v>
      </c>
      <c r="G989" s="19">
        <v>9.9773103058931945</v>
      </c>
    </row>
    <row r="990" spans="2:7" x14ac:dyDescent="0.4">
      <c r="B990" s="28">
        <v>987</v>
      </c>
      <c r="C990" s="26">
        <v>7.4108945337641702E-2</v>
      </c>
      <c r="D990" s="42">
        <v>3.0291192386040663E-2</v>
      </c>
      <c r="E990" s="19">
        <v>6.3471924071347149E-2</v>
      </c>
      <c r="F990" s="26">
        <v>10.440013772368237</v>
      </c>
      <c r="G990" s="19">
        <v>12.69438481426943</v>
      </c>
    </row>
    <row r="991" spans="2:7" x14ac:dyDescent="0.4">
      <c r="B991" s="28">
        <v>988</v>
      </c>
      <c r="C991" s="26">
        <v>4.32087402453823E-2</v>
      </c>
      <c r="D991" s="42">
        <v>4.1849350777929471E-2</v>
      </c>
      <c r="E991" s="19">
        <v>4.3854904726752755E-2</v>
      </c>
      <c r="F991" s="26">
        <v>8.5058091023311775</v>
      </c>
      <c r="G991" s="19">
        <v>8.7709809453505514</v>
      </c>
    </row>
    <row r="992" spans="2:7" x14ac:dyDescent="0.4">
      <c r="B992" s="28">
        <v>989</v>
      </c>
      <c r="C992" s="26">
        <v>4.7241689402114248E-2</v>
      </c>
      <c r="D992" s="42">
        <v>6.2851218221515293E-2</v>
      </c>
      <c r="E992" s="19">
        <v>4.3200516300343272E-2</v>
      </c>
      <c r="F992" s="26">
        <v>11.009290762362955</v>
      </c>
      <c r="G992" s="19">
        <v>8.6401032600686545</v>
      </c>
    </row>
    <row r="993" spans="2:7" x14ac:dyDescent="0.4">
      <c r="B993" s="28">
        <v>990</v>
      </c>
      <c r="C993" s="26">
        <v>4.9544356056672373E-2</v>
      </c>
      <c r="D993" s="42">
        <v>4.8098571668134582E-2</v>
      </c>
      <c r="E993" s="19">
        <v>4.0702168574158641E-2</v>
      </c>
      <c r="F993" s="26">
        <v>9.7642927724806956</v>
      </c>
      <c r="G993" s="19">
        <v>8.1404337148317278</v>
      </c>
    </row>
    <row r="994" spans="2:7" x14ac:dyDescent="0.4">
      <c r="B994" s="28">
        <v>991</v>
      </c>
      <c r="C994" s="26">
        <v>6.179928548636282E-2</v>
      </c>
      <c r="D994" s="42">
        <v>4.7789663959115866E-2</v>
      </c>
      <c r="E994" s="19">
        <v>4.1814587752168057E-2</v>
      </c>
      <c r="F994" s="26">
        <v>10.958894944547868</v>
      </c>
      <c r="G994" s="19">
        <v>8.3629175504336111</v>
      </c>
    </row>
    <row r="995" spans="2:7" x14ac:dyDescent="0.4">
      <c r="B995" s="28">
        <v>992</v>
      </c>
      <c r="C995" s="26">
        <v>4.5796154446442999E-2</v>
      </c>
      <c r="D995" s="42">
        <v>4.3528201175724437E-2</v>
      </c>
      <c r="E995" s="19">
        <v>5.6833412734685881E-2</v>
      </c>
      <c r="F995" s="26">
        <v>8.9324355622167424</v>
      </c>
      <c r="G995" s="19">
        <v>11.366682546937176</v>
      </c>
    </row>
    <row r="996" spans="2:7" x14ac:dyDescent="0.4">
      <c r="B996" s="28">
        <v>993</v>
      </c>
      <c r="C996" s="26">
        <v>6.0661255546403628E-2</v>
      </c>
      <c r="D996" s="42">
        <v>4.5136568781837208E-2</v>
      </c>
      <c r="E996" s="19">
        <v>6.896323292551805E-2</v>
      </c>
      <c r="F996" s="26">
        <v>10.579782432824082</v>
      </c>
      <c r="G996" s="19">
        <v>13.79264658510361</v>
      </c>
    </row>
    <row r="997" spans="2:7" x14ac:dyDescent="0.4">
      <c r="B997" s="28">
        <v>994</v>
      </c>
      <c r="C997" s="26">
        <v>5.8399268752754717E-2</v>
      </c>
      <c r="D997" s="42">
        <v>3.7865265020030639E-2</v>
      </c>
      <c r="E997" s="19">
        <v>3.4086008081466043E-2</v>
      </c>
      <c r="F997" s="26">
        <v>9.6264533772785352</v>
      </c>
      <c r="G997" s="19">
        <v>6.8172016162932083</v>
      </c>
    </row>
    <row r="998" spans="2:7" x14ac:dyDescent="0.4">
      <c r="B998" s="28">
        <v>995</v>
      </c>
      <c r="C998" s="26">
        <v>5.239689269442456E-2</v>
      </c>
      <c r="D998" s="42">
        <v>4.7470155225912129E-2</v>
      </c>
      <c r="E998" s="19">
        <v>4.0863207774073547E-2</v>
      </c>
      <c r="F998" s="26">
        <v>9.9867047920336702</v>
      </c>
      <c r="G998" s="19">
        <v>8.1726415548147102</v>
      </c>
    </row>
    <row r="999" spans="2:7" x14ac:dyDescent="0.4">
      <c r="B999" s="28">
        <v>996</v>
      </c>
      <c r="C999" s="26">
        <v>5.843260323278316E-2</v>
      </c>
      <c r="D999" s="42">
        <v>3.9864114366255199E-2</v>
      </c>
      <c r="E999" s="19">
        <v>7.0652907209072108E-2</v>
      </c>
      <c r="F999" s="26">
        <v>9.8296717599038352</v>
      </c>
      <c r="G999" s="19">
        <v>14.130581441814421</v>
      </c>
    </row>
    <row r="1000" spans="2:7" x14ac:dyDescent="0.4">
      <c r="B1000" s="28">
        <v>997</v>
      </c>
      <c r="C1000" s="26">
        <v>2.1900073469906901E-2</v>
      </c>
      <c r="D1000" s="42">
        <v>6.6010033644172406E-2</v>
      </c>
      <c r="E1000" s="19">
        <v>5.2011704600268299E-2</v>
      </c>
      <c r="F1000" s="26">
        <v>8.7910107114079317</v>
      </c>
      <c r="G1000" s="19">
        <v>10.402340920053661</v>
      </c>
    </row>
    <row r="1001" spans="2:7" x14ac:dyDescent="0.4">
      <c r="B1001" s="28">
        <v>998</v>
      </c>
      <c r="C1001" s="26">
        <v>5.6466085950776755E-2</v>
      </c>
      <c r="D1001" s="42">
        <v>5.3230086818322329E-2</v>
      </c>
      <c r="E1001" s="19">
        <v>6.4975480661948415E-2</v>
      </c>
      <c r="F1001" s="26">
        <v>10.969617276909908</v>
      </c>
      <c r="G1001" s="19">
        <v>12.995096132389683</v>
      </c>
    </row>
    <row r="1002" spans="2:7" x14ac:dyDescent="0.4">
      <c r="B1002" s="28">
        <v>999</v>
      </c>
      <c r="C1002" s="26">
        <v>6.4575216895283158E-2</v>
      </c>
      <c r="D1002" s="42">
        <v>3.7816030171682405E-2</v>
      </c>
      <c r="E1002" s="19">
        <v>5.588190070108931E-2</v>
      </c>
      <c r="F1002" s="26">
        <v>10.239124706696558</v>
      </c>
      <c r="G1002" s="19">
        <v>11.176380140217862</v>
      </c>
    </row>
    <row r="1003" spans="2:7" ht="15" thickBot="1" x14ac:dyDescent="0.45">
      <c r="B1003" s="29">
        <v>1000</v>
      </c>
      <c r="C1003" s="17">
        <v>6.2548315667366905E-2</v>
      </c>
      <c r="D1003" s="8">
        <v>4.6856592588903255E-2</v>
      </c>
      <c r="E1003" s="20">
        <v>3.3984297877204653E-2</v>
      </c>
      <c r="F1003" s="17">
        <v>10.940490825627016</v>
      </c>
      <c r="G1003" s="20">
        <v>6.7968595754409309</v>
      </c>
    </row>
  </sheetData>
  <mergeCells count="10">
    <mergeCell ref="I19:K19"/>
    <mergeCell ref="I64:K64"/>
    <mergeCell ref="I70:K70"/>
    <mergeCell ref="AT2:AV2"/>
    <mergeCell ref="C1:E1"/>
    <mergeCell ref="F1:G1"/>
    <mergeCell ref="I1:K1"/>
    <mergeCell ref="M1:V1"/>
    <mergeCell ref="X1:AG1"/>
    <mergeCell ref="AI1:AR1"/>
  </mergeCells>
  <dataValidations count="1">
    <dataValidation type="list" allowBlank="1" showInputMessage="1" showErrorMessage="1" promptTitle="Select Output Cell" sqref="AJ3" xr:uid="{A463D752-4A71-4BB3-B077-919528D3BC19}">
      <formula1>$AU$3:$AV$3</formula1>
    </dataValidation>
  </dataValidations>
  <hyperlinks>
    <hyperlink ref="A2" location="$F$1" display="Risk Outputs" xr:uid="{84644B56-4463-4D0F-8DE2-0B61F957E896}"/>
    <hyperlink ref="A3" location="$I$1" display="Simulation Statistics" xr:uid="{2287E095-3213-4A58-8B5C-AC902AE86711}"/>
    <hyperlink ref="A4" location="Percentiles" display="Risk Output Percentiles" xr:uid="{1A06511F-593C-4F04-8E0A-9BB2BB3AC4A7}"/>
    <hyperlink ref="A5" location="PercentRank" display="Calculate Percent Rank" xr:uid="{C3F9197B-1EBD-4208-BD79-231785F1C7F8}"/>
    <hyperlink ref="A6" location="Correlations" display="Correlations" xr:uid="{19878305-D0C3-457B-852B-96388A1B716B}"/>
    <hyperlink ref="A7" location="$M$1" display="Output Cumulative Distributions" xr:uid="{54A94E74-36B2-4921-90BD-1C1E4DDEC8AA}"/>
    <hyperlink ref="A8" location="$X$1" display="Output Distributions" xr:uid="{5E80B8F3-F402-4BA3-B39B-7BC4492CDCD1}"/>
    <hyperlink ref="A9" location="$AI$1" display="Risk Tornado Diagram" xr:uid="{EF89BF88-2003-41C9-998F-917AE50A7D36}"/>
  </hyperlink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04e8677e-c989-47b9-8619-d83d5a5f6c67}" enabled="0" method="" siteId="{04e8677e-c989-47b9-8619-d83d5a5f6c6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39</vt:i4>
      </vt:variant>
    </vt:vector>
  </HeadingPairs>
  <TitlesOfParts>
    <vt:vector size="48" baseType="lpstr">
      <vt:lpstr>rsklibSimData</vt:lpstr>
      <vt:lpstr>RiskSerializationData</vt:lpstr>
      <vt:lpstr>Model</vt:lpstr>
      <vt:lpstr>Assumptions</vt:lpstr>
      <vt:lpstr>Correlation</vt:lpstr>
      <vt:lpstr>XLRisk</vt:lpstr>
      <vt:lpstr>Risk Results 1</vt:lpstr>
      <vt:lpstr>Risk Results 2</vt:lpstr>
      <vt:lpstr>Risk Results 3</vt:lpstr>
      <vt:lpstr>XLRisk!CalcDataTables</vt:lpstr>
      <vt:lpstr>'Risk Results 1'!Correlations</vt:lpstr>
      <vt:lpstr>'Risk Results 2'!Correlations</vt:lpstr>
      <vt:lpstr>'Risk Results 3'!Correlations</vt:lpstr>
      <vt:lpstr>Default_std_dev</vt:lpstr>
      <vt:lpstr>'Risk Results 1'!InputResults</vt:lpstr>
      <vt:lpstr>'Risk Results 2'!InputResults</vt:lpstr>
      <vt:lpstr>'Risk Results 3'!InputResults</vt:lpstr>
      <vt:lpstr>XLRisk!Iterations</vt:lpstr>
      <vt:lpstr>XLRisk!LatinHypercube</vt:lpstr>
      <vt:lpstr>XLRisk!MacroAfter</vt:lpstr>
      <vt:lpstr>XLRisk!MacroAfterSimulation</vt:lpstr>
      <vt:lpstr>XLRisk!MacroBefore</vt:lpstr>
      <vt:lpstr>Mean_default_rate</vt:lpstr>
      <vt:lpstr>'Risk Results 1'!OutCumDist</vt:lpstr>
      <vt:lpstr>'Risk Results 2'!OutCumDist</vt:lpstr>
      <vt:lpstr>'Risk Results 3'!OutCumDist</vt:lpstr>
      <vt:lpstr>'Risk Results 1'!OutDist</vt:lpstr>
      <vt:lpstr>'Risk Results 2'!OutDist</vt:lpstr>
      <vt:lpstr>'Risk Results 3'!OutDist</vt:lpstr>
      <vt:lpstr>'Risk Results 1'!OutputResults</vt:lpstr>
      <vt:lpstr>'Risk Results 2'!OutputResults</vt:lpstr>
      <vt:lpstr>'Risk Results 3'!OutputResults</vt:lpstr>
      <vt:lpstr>'Risk Results 1'!Percentiles</vt:lpstr>
      <vt:lpstr>'Risk Results 2'!Percentiles</vt:lpstr>
      <vt:lpstr>'Risk Results 3'!Percentiles</vt:lpstr>
      <vt:lpstr>'Risk Results 1'!PercentRank</vt:lpstr>
      <vt:lpstr>'Risk Results 2'!PercentRank</vt:lpstr>
      <vt:lpstr>'Risk Results 3'!PercentRank</vt:lpstr>
      <vt:lpstr>XLRisk!RiskInputs</vt:lpstr>
      <vt:lpstr>XLRisk!RiskOutputs</vt:lpstr>
      <vt:lpstr>XLRisk!ScreenUpdate</vt:lpstr>
      <vt:lpstr>XLRisk!Seed</vt:lpstr>
      <vt:lpstr>'Risk Results 1'!SimStats</vt:lpstr>
      <vt:lpstr>'Risk Results 2'!SimStats</vt:lpstr>
      <vt:lpstr>'Risk Results 3'!SimStats</vt:lpstr>
      <vt:lpstr>'Risk Results 1'!Tornado</vt:lpstr>
      <vt:lpstr>'Risk Results 2'!Tornado</vt:lpstr>
      <vt:lpstr>'Risk Results 3'!Tornado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Brydon</dc:creator>
  <cp:lastModifiedBy>Michael Brydon</cp:lastModifiedBy>
  <dcterms:created xsi:type="dcterms:W3CDTF">2014-10-09T15:47:35Z</dcterms:created>
  <dcterms:modified xsi:type="dcterms:W3CDTF">2025-11-21T21:54:03Z</dcterms:modified>
</cp:coreProperties>
</file>